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6" i="1" l="1"/>
  <c r="AC86" i="1"/>
  <c r="AB87" i="1"/>
  <c r="AC87" i="1"/>
  <c r="AB88" i="1"/>
  <c r="AC88" i="1"/>
  <c r="AB89" i="1"/>
  <c r="AC89" i="1"/>
  <c r="AB90" i="1"/>
  <c r="AC90" i="1"/>
  <c r="AB91" i="1"/>
  <c r="AC91" i="1"/>
  <c r="AB92" i="1"/>
  <c r="AC92" i="1"/>
  <c r="AB93" i="1"/>
  <c r="AC93" i="1"/>
  <c r="AB94" i="1"/>
  <c r="AC94" i="1"/>
  <c r="AB95" i="1"/>
  <c r="AC95" i="1"/>
  <c r="AB96" i="1"/>
  <c r="AC96" i="1"/>
  <c r="K8" i="1" l="1"/>
  <c r="I8" i="1"/>
  <c r="G8" i="1"/>
  <c r="AB22" i="1" l="1"/>
  <c r="U68" i="4" l="1"/>
  <c r="U71" i="4"/>
  <c r="U55" i="4"/>
  <c r="U58" i="4"/>
  <c r="J48" i="4"/>
  <c r="H51" i="4"/>
  <c r="J51" i="4"/>
  <c r="J52" i="4"/>
  <c r="P41" i="4"/>
  <c r="P55" i="4" s="1"/>
  <c r="P68" i="4" s="1"/>
  <c r="U41" i="4"/>
  <c r="T44" i="4"/>
  <c r="T58" i="4" s="1"/>
  <c r="T71" i="4" s="1"/>
  <c r="U44" i="4"/>
  <c r="D34" i="4"/>
  <c r="M27" i="4"/>
  <c r="M41" i="4" s="1"/>
  <c r="M55" i="4" s="1"/>
  <c r="M68" i="4" s="1"/>
  <c r="N27" i="4"/>
  <c r="N41" i="4" s="1"/>
  <c r="N55" i="4" s="1"/>
  <c r="N68" i="4" s="1"/>
  <c r="P27" i="4"/>
  <c r="Q27" i="4"/>
  <c r="Q41" i="4" s="1"/>
  <c r="Q55" i="4" s="1"/>
  <c r="Q68" i="4" s="1"/>
  <c r="T27" i="4"/>
  <c r="T41" i="4" s="1"/>
  <c r="T55" i="4" s="1"/>
  <c r="T68" i="4" s="1"/>
  <c r="U27" i="4"/>
  <c r="L30" i="4"/>
  <c r="L44" i="4" s="1"/>
  <c r="O30" i="4"/>
  <c r="O44" i="4" s="1"/>
  <c r="O58" i="4" s="1"/>
  <c r="R30" i="4"/>
  <c r="R44" i="4" s="1"/>
  <c r="T30" i="4"/>
  <c r="U30" i="4"/>
  <c r="H22" i="4"/>
  <c r="H3" i="4"/>
  <c r="H6" i="4"/>
  <c r="J7" i="4"/>
  <c r="S11" i="4"/>
  <c r="S27" i="4" s="1"/>
  <c r="S41" i="4" s="1"/>
  <c r="S55" i="4" s="1"/>
  <c r="S68" i="4" s="1"/>
  <c r="T11" i="4"/>
  <c r="U11" i="4"/>
  <c r="S14" i="4"/>
  <c r="S30" i="4" s="1"/>
  <c r="S44" i="4" s="1"/>
  <c r="S58" i="4" s="1"/>
  <c r="T14" i="4"/>
  <c r="U14" i="4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N11" i="4"/>
  <c r="O11" i="4"/>
  <c r="O27" i="4" s="1"/>
  <c r="O41" i="4" s="1"/>
  <c r="O55" i="4" s="1"/>
  <c r="O68" i="4" s="1"/>
  <c r="P11" i="4"/>
  <c r="Q11" i="4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M14" i="4"/>
  <c r="M30" i="4" s="1"/>
  <c r="M44" i="4" s="1"/>
  <c r="M58" i="4" s="1"/>
  <c r="M71" i="4" s="1"/>
  <c r="N14" i="4"/>
  <c r="O14" i="4"/>
  <c r="P14" i="4"/>
  <c r="P30" i="4" s="1"/>
  <c r="Q14" i="4"/>
  <c r="Q30" i="4" s="1"/>
  <c r="R14" i="4"/>
  <c r="AC8" i="1"/>
  <c r="AB8" i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4" i="1"/>
  <c r="D22" i="4" s="1"/>
  <c r="I134" i="1"/>
  <c r="E22" i="4" s="1"/>
  <c r="H135" i="1"/>
  <c r="D61" i="4" s="1"/>
  <c r="I135" i="1"/>
  <c r="E61" i="4" s="1"/>
  <c r="J135" i="1"/>
  <c r="J136" i="1" s="1"/>
  <c r="F64" i="4" s="1"/>
  <c r="H136" i="1"/>
  <c r="D64" i="4" s="1"/>
  <c r="I136" i="1"/>
  <c r="E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H140" i="1"/>
  <c r="D51" i="4" s="1"/>
  <c r="I140" i="1"/>
  <c r="E51" i="4" s="1"/>
  <c r="J63" i="1"/>
  <c r="J64" i="1" s="1"/>
  <c r="F7" i="4" s="1"/>
  <c r="J65" i="1"/>
  <c r="J66" i="1" s="1"/>
  <c r="F23" i="4" s="1"/>
  <c r="J67" i="1"/>
  <c r="J68" i="1" s="1"/>
  <c r="F65" i="4" s="1"/>
  <c r="J69" i="1"/>
  <c r="J70" i="1" s="1"/>
  <c r="F38" i="4" s="1"/>
  <c r="J71" i="1"/>
  <c r="J72" i="1" s="1"/>
  <c r="F52" i="4" s="1"/>
  <c r="H63" i="1"/>
  <c r="H64" i="1" s="1"/>
  <c r="D7" i="4" s="1"/>
  <c r="I63" i="1"/>
  <c r="I64" i="1" s="1"/>
  <c r="E7" i="4" s="1"/>
  <c r="H65" i="1"/>
  <c r="H66" i="1" s="1"/>
  <c r="D23" i="4" s="1"/>
  <c r="I65" i="1"/>
  <c r="I66" i="1" s="1"/>
  <c r="E23" i="4" s="1"/>
  <c r="H67" i="1"/>
  <c r="H68" i="1" s="1"/>
  <c r="D65" i="4" s="1"/>
  <c r="I67" i="1"/>
  <c r="I68" i="1" s="1"/>
  <c r="E65" i="4" s="1"/>
  <c r="H69" i="1"/>
  <c r="H70" i="1" s="1"/>
  <c r="D38" i="4" s="1"/>
  <c r="I69" i="1"/>
  <c r="I70" i="1" s="1"/>
  <c r="E38" i="4" s="1"/>
  <c r="H71" i="1"/>
  <c r="H72" i="1" s="1"/>
  <c r="D52" i="4" s="1"/>
  <c r="I71" i="1"/>
  <c r="I72" i="1" s="1"/>
  <c r="E52" i="4" s="1"/>
  <c r="H76" i="1"/>
  <c r="I76" i="1"/>
  <c r="H77" i="1"/>
  <c r="I77" i="1"/>
  <c r="AB80" i="1"/>
  <c r="AC80" i="1"/>
  <c r="AB81" i="1"/>
  <c r="AC81" i="1"/>
  <c r="AB82" i="1"/>
  <c r="AC82" i="1"/>
  <c r="AB83" i="1"/>
  <c r="AC83" i="1"/>
  <c r="AB84" i="1"/>
  <c r="AC84" i="1"/>
  <c r="AB85" i="1"/>
  <c r="AC85" i="1"/>
  <c r="AB97" i="1"/>
  <c r="AC97" i="1"/>
  <c r="AB98" i="1"/>
  <c r="AC98" i="1"/>
  <c r="AB99" i="1"/>
  <c r="AC99" i="1"/>
  <c r="AB100" i="1"/>
  <c r="AC100" i="1"/>
  <c r="AB101" i="1"/>
  <c r="AC101" i="1"/>
  <c r="AB102" i="1"/>
  <c r="AC102" i="1"/>
  <c r="AB103" i="1"/>
  <c r="AC103" i="1"/>
  <c r="AB104" i="1"/>
  <c r="AC104" i="1"/>
  <c r="AB105" i="1"/>
  <c r="AC105" i="1"/>
  <c r="AB106" i="1"/>
  <c r="AC106" i="1"/>
  <c r="AB107" i="1"/>
  <c r="AC107" i="1"/>
  <c r="AB108" i="1"/>
  <c r="AC108" i="1"/>
  <c r="AB109" i="1"/>
  <c r="AC109" i="1"/>
  <c r="AB110" i="1"/>
  <c r="AC110" i="1"/>
  <c r="AB111" i="1"/>
  <c r="AC111" i="1"/>
  <c r="AB112" i="1"/>
  <c r="AC112" i="1"/>
  <c r="AB113" i="1"/>
  <c r="AC113" i="1"/>
  <c r="AB114" i="1"/>
  <c r="AC114" i="1"/>
  <c r="AB115" i="1"/>
  <c r="AC115" i="1"/>
  <c r="AB116" i="1"/>
  <c r="AC116" i="1"/>
  <c r="AB117" i="1"/>
  <c r="AC117" i="1"/>
  <c r="AB118" i="1"/>
  <c r="AC118" i="1"/>
  <c r="AB119" i="1"/>
  <c r="AC119" i="1"/>
  <c r="AB120" i="1"/>
  <c r="AC120" i="1"/>
  <c r="AB121" i="1"/>
  <c r="AC121" i="1"/>
  <c r="AB122" i="1"/>
  <c r="AC122" i="1"/>
  <c r="AB123" i="1"/>
  <c r="AC123" i="1"/>
  <c r="AB124" i="1"/>
  <c r="AC124" i="1"/>
  <c r="AB125" i="1"/>
  <c r="AC125" i="1"/>
  <c r="AB126" i="1"/>
  <c r="AC126" i="1"/>
  <c r="AB128" i="1"/>
  <c r="AC128" i="1"/>
  <c r="AB129" i="1"/>
  <c r="AC129" i="1"/>
  <c r="AB130" i="1"/>
  <c r="AC130" i="1"/>
  <c r="AC79" i="1"/>
  <c r="AB79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21" i="1"/>
  <c r="AC21" i="1"/>
  <c r="AC22" i="1"/>
  <c r="AB23" i="1"/>
  <c r="AC23" i="1"/>
  <c r="AB24" i="1"/>
  <c r="AC24" i="1"/>
  <c r="AB26" i="1"/>
  <c r="AC26" i="1"/>
  <c r="AB27" i="1"/>
  <c r="AC27" i="1"/>
  <c r="AB28" i="1"/>
  <c r="AC28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B53" i="1"/>
  <c r="AC53" i="1"/>
  <c r="AB54" i="1"/>
  <c r="AC54" i="1"/>
  <c r="AB55" i="1"/>
  <c r="AC55" i="1"/>
  <c r="AB56" i="1"/>
  <c r="AC56" i="1"/>
  <c r="AB57" i="1"/>
  <c r="AC57" i="1"/>
  <c r="AB58" i="1"/>
  <c r="AC58" i="1"/>
  <c r="AB60" i="1"/>
  <c r="AC60" i="1"/>
  <c r="AB61" i="1"/>
  <c r="AC61" i="1"/>
  <c r="AB62" i="1"/>
  <c r="AC62" i="1"/>
  <c r="AB11" i="1"/>
  <c r="AC11" i="1"/>
  <c r="L131" i="1"/>
  <c r="L132" i="1" s="1"/>
  <c r="M131" i="1"/>
  <c r="I3" i="4" s="1"/>
  <c r="N131" i="1"/>
  <c r="N132" i="1" s="1"/>
  <c r="J6" i="4" s="1"/>
  <c r="O131" i="1"/>
  <c r="O132" i="1" s="1"/>
  <c r="K6" i="4" s="1"/>
  <c r="K12" i="4" s="1"/>
  <c r="M132" i="1"/>
  <c r="I6" i="4" s="1"/>
  <c r="L133" i="1"/>
  <c r="L134" i="1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6" i="1"/>
  <c r="H64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M139" i="1"/>
  <c r="I48" i="4" s="1"/>
  <c r="N139" i="1"/>
  <c r="O139" i="1"/>
  <c r="O140" i="1" s="1"/>
  <c r="K51" i="4" s="1"/>
  <c r="M140" i="1"/>
  <c r="I51" i="4" s="1"/>
  <c r="N140" i="1"/>
  <c r="L63" i="1"/>
  <c r="L64" i="1" s="1"/>
  <c r="H7" i="4" s="1"/>
  <c r="M63" i="1"/>
  <c r="I4" i="4" s="1"/>
  <c r="N63" i="1"/>
  <c r="N64" i="1" s="1"/>
  <c r="O63" i="1"/>
  <c r="O64" i="1" s="1"/>
  <c r="K7" i="4" s="1"/>
  <c r="L65" i="1"/>
  <c r="L66" i="1" s="1"/>
  <c r="H23" i="4" s="1"/>
  <c r="M65" i="1"/>
  <c r="M66" i="1" s="1"/>
  <c r="I23" i="4" s="1"/>
  <c r="N65" i="1"/>
  <c r="N66" i="1" s="1"/>
  <c r="J23" i="4" s="1"/>
  <c r="O65" i="1"/>
  <c r="O66" i="1" s="1"/>
  <c r="K23" i="4" s="1"/>
  <c r="L67" i="1"/>
  <c r="H62" i="4" s="1"/>
  <c r="M67" i="1"/>
  <c r="M68" i="1" s="1"/>
  <c r="I65" i="4" s="1"/>
  <c r="N67" i="1"/>
  <c r="N68" i="1" s="1"/>
  <c r="J65" i="4" s="1"/>
  <c r="O67" i="1"/>
  <c r="O68" i="1" s="1"/>
  <c r="K65" i="4" s="1"/>
  <c r="L68" i="1"/>
  <c r="H65" i="4" s="1"/>
  <c r="L69" i="1"/>
  <c r="L70" i="1" s="1"/>
  <c r="H38" i="4" s="1"/>
  <c r="M69" i="1"/>
  <c r="I35" i="4" s="1"/>
  <c r="N69" i="1"/>
  <c r="N70" i="1" s="1"/>
  <c r="J38" i="4" s="1"/>
  <c r="O69" i="1"/>
  <c r="O70" i="1" s="1"/>
  <c r="K38" i="4" s="1"/>
  <c r="L71" i="1"/>
  <c r="L72" i="1" s="1"/>
  <c r="H52" i="4" s="1"/>
  <c r="M71" i="1"/>
  <c r="M72" i="1" s="1"/>
  <c r="I52" i="4" s="1"/>
  <c r="N71" i="1"/>
  <c r="N72" i="1" s="1"/>
  <c r="O71" i="1"/>
  <c r="O72" i="1" s="1"/>
  <c r="K52" i="4" s="1"/>
  <c r="L76" i="1"/>
  <c r="M76" i="1"/>
  <c r="N76" i="1"/>
  <c r="O76" i="1"/>
  <c r="L77" i="1"/>
  <c r="M77" i="1"/>
  <c r="N77" i="1"/>
  <c r="O77" i="1"/>
  <c r="M70" i="1" l="1"/>
  <c r="I38" i="4" s="1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3" i="4"/>
  <c r="J12" i="4"/>
  <c r="J3" i="4"/>
  <c r="H19" i="4"/>
  <c r="H34" i="4"/>
  <c r="H48" i="4"/>
  <c r="J61" i="4"/>
  <c r="F61" i="4"/>
  <c r="M64" i="1"/>
  <c r="I7" i="4" s="1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D12" i="4"/>
  <c r="J30" i="4"/>
  <c r="D30" i="4"/>
  <c r="F28" i="4"/>
  <c r="I29" i="4"/>
  <c r="F57" i="4"/>
  <c r="F29" i="4"/>
  <c r="J13" i="4"/>
  <c r="H12" i="4"/>
  <c r="H30" i="4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69" i="4"/>
  <c r="F3" i="4"/>
  <c r="E69" i="4"/>
  <c r="O136" i="1"/>
  <c r="K64" i="4" s="1"/>
  <c r="K69" i="4"/>
  <c r="F12" i="4"/>
  <c r="F34" i="4"/>
  <c r="F42" i="4"/>
  <c r="K34" i="4"/>
  <c r="K42" i="4"/>
  <c r="M134" i="1"/>
  <c r="I22" i="4" s="1"/>
  <c r="I28" i="4" s="1"/>
  <c r="I12" i="4"/>
  <c r="I34" i="4"/>
  <c r="I42" i="4"/>
  <c r="I138" i="1"/>
  <c r="E37" i="4" s="1"/>
  <c r="E42" i="4" s="1"/>
  <c r="K3" i="4"/>
  <c r="F56" i="4"/>
  <c r="F19" i="4"/>
  <c r="F48" i="4"/>
  <c r="K28" i="4"/>
  <c r="K19" i="4"/>
  <c r="K56" i="4"/>
  <c r="K48" i="4"/>
  <c r="E28" i="4"/>
  <c r="E56" i="4"/>
  <c r="I132" i="1"/>
  <c r="E6" i="4" s="1"/>
  <c r="E12" i="4" s="1"/>
  <c r="K70" i="4"/>
  <c r="E70" i="4"/>
  <c r="K57" i="4"/>
  <c r="E57" i="4"/>
  <c r="K43" i="4"/>
  <c r="E43" i="4"/>
  <c r="K29" i="4"/>
  <c r="H29" i="4"/>
  <c r="E29" i="4"/>
  <c r="F13" i="4"/>
  <c r="I70" i="4" l="1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87" i="1"/>
  <c r="BE87" i="1"/>
  <c r="BF86" i="1"/>
  <c r="BE86" i="1"/>
  <c r="N58" i="4" l="1"/>
  <c r="Q71" i="4"/>
  <c r="P71" i="4"/>
  <c r="D42" i="4"/>
  <c r="D43" i="4"/>
  <c r="D58" i="4"/>
  <c r="H42" i="4"/>
  <c r="H58" i="4"/>
  <c r="H43" i="4"/>
  <c r="J58" i="4"/>
  <c r="J42" i="4"/>
  <c r="J43" i="4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62" i="4"/>
  <c r="G67" i="1"/>
  <c r="C62" i="4" s="1"/>
  <c r="K67" i="1"/>
  <c r="G62" i="4" s="1"/>
  <c r="P67" i="1"/>
  <c r="L62" i="4" s="1"/>
  <c r="Q67" i="1"/>
  <c r="M62" i="4" s="1"/>
  <c r="R67" i="1"/>
  <c r="N62" i="4" s="1"/>
  <c r="S67" i="1"/>
  <c r="O62" i="4" s="1"/>
  <c r="T67" i="1"/>
  <c r="P62" i="4" s="1"/>
  <c r="U67" i="1"/>
  <c r="Q62" i="4" s="1"/>
  <c r="V67" i="1"/>
  <c r="R62" i="4" s="1"/>
  <c r="W67" i="1"/>
  <c r="S62" i="4" s="1"/>
  <c r="X67" i="1"/>
  <c r="T62" i="4" s="1"/>
  <c r="Y67" i="1"/>
  <c r="U62" i="4" s="1"/>
  <c r="F67" i="1"/>
  <c r="B62" i="4" s="1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F71" i="1"/>
  <c r="B49" i="4" s="1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F63" i="1"/>
  <c r="G71" i="1"/>
  <c r="K71" i="1"/>
  <c r="G49" i="4" s="1"/>
  <c r="P71" i="1"/>
  <c r="Q71" i="1"/>
  <c r="R71" i="1"/>
  <c r="N49" i="4" s="1"/>
  <c r="S71" i="1"/>
  <c r="T71" i="1"/>
  <c r="U71" i="1"/>
  <c r="Q49" i="4" s="1"/>
  <c r="V71" i="1"/>
  <c r="W71" i="1"/>
  <c r="S49" i="4" s="1"/>
  <c r="X71" i="1"/>
  <c r="T49" i="4" s="1"/>
  <c r="Y71" i="1"/>
  <c r="G69" i="1"/>
  <c r="K69" i="1"/>
  <c r="P69" i="1"/>
  <c r="Q69" i="1"/>
  <c r="R69" i="1"/>
  <c r="S69" i="1"/>
  <c r="T69" i="1"/>
  <c r="U69" i="1"/>
  <c r="V69" i="1"/>
  <c r="W69" i="1"/>
  <c r="X69" i="1"/>
  <c r="T35" i="4" s="1"/>
  <c r="Y69" i="1"/>
  <c r="F69" i="1"/>
  <c r="F70" i="1" s="1"/>
  <c r="B38" i="4" s="1"/>
  <c r="G65" i="1"/>
  <c r="C20" i="4" s="1"/>
  <c r="K65" i="1"/>
  <c r="G20" i="4" s="1"/>
  <c r="P65" i="1"/>
  <c r="L20" i="4" s="1"/>
  <c r="Q65" i="1"/>
  <c r="M20" i="4" s="1"/>
  <c r="R65" i="1"/>
  <c r="N20" i="4" s="1"/>
  <c r="S65" i="1"/>
  <c r="O20" i="4" s="1"/>
  <c r="T65" i="1"/>
  <c r="P20" i="4" s="1"/>
  <c r="U65" i="1"/>
  <c r="Q20" i="4" s="1"/>
  <c r="V65" i="1"/>
  <c r="R20" i="4" s="1"/>
  <c r="W65" i="1"/>
  <c r="S20" i="4" s="1"/>
  <c r="X65" i="1"/>
  <c r="T20" i="4" s="1"/>
  <c r="Y65" i="1"/>
  <c r="U20" i="4" s="1"/>
  <c r="F65" i="1"/>
  <c r="G63" i="1"/>
  <c r="C4" i="4" s="1"/>
  <c r="K63" i="1"/>
  <c r="G4" i="4" s="1"/>
  <c r="P63" i="1"/>
  <c r="L4" i="4" s="1"/>
  <c r="Q63" i="1"/>
  <c r="M4" i="4" s="1"/>
  <c r="R63" i="1"/>
  <c r="N4" i="4" s="1"/>
  <c r="S63" i="1"/>
  <c r="O4" i="4" s="1"/>
  <c r="T63" i="1"/>
  <c r="P4" i="4" s="1"/>
  <c r="U63" i="1"/>
  <c r="Q4" i="4" s="1"/>
  <c r="V63" i="1"/>
  <c r="R4" i="4" s="1"/>
  <c r="W63" i="1"/>
  <c r="S4" i="4" s="1"/>
  <c r="X63" i="1"/>
  <c r="T4" i="4" s="1"/>
  <c r="Y63" i="1"/>
  <c r="U4" i="4" s="1"/>
  <c r="A64" i="4"/>
  <c r="A69" i="4" s="1"/>
  <c r="A70" i="4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D67" i="1"/>
  <c r="AD68" i="1" s="1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T70" i="1"/>
  <c r="P38" i="4" s="1"/>
  <c r="P43" i="4" s="1"/>
  <c r="P35" i="4"/>
  <c r="T72" i="1"/>
  <c r="P52" i="4" s="1"/>
  <c r="P57" i="4" s="1"/>
  <c r="P49" i="4"/>
  <c r="G72" i="1"/>
  <c r="C52" i="4" s="1"/>
  <c r="C57" i="4" s="1"/>
  <c r="C49" i="4"/>
  <c r="V70" i="1"/>
  <c r="R38" i="4" s="1"/>
  <c r="R43" i="4" s="1"/>
  <c r="R35" i="4"/>
  <c r="P70" i="1"/>
  <c r="L38" i="4" s="1"/>
  <c r="L43" i="4" s="1"/>
  <c r="L35" i="4"/>
  <c r="Y72" i="1"/>
  <c r="U52" i="4" s="1"/>
  <c r="U57" i="4" s="1"/>
  <c r="U49" i="4"/>
  <c r="P72" i="1"/>
  <c r="L52" i="4" s="1"/>
  <c r="L57" i="4" s="1"/>
  <c r="L49" i="4"/>
  <c r="R70" i="1"/>
  <c r="N38" i="4" s="1"/>
  <c r="N43" i="4" s="1"/>
  <c r="N35" i="4"/>
  <c r="N69" i="4"/>
  <c r="N70" i="4"/>
  <c r="J70" i="4"/>
  <c r="J69" i="4"/>
  <c r="H69" i="4"/>
  <c r="H70" i="4"/>
  <c r="D69" i="4"/>
  <c r="D70" i="4"/>
  <c r="S72" i="1"/>
  <c r="O52" i="4" s="1"/>
  <c r="O57" i="4" s="1"/>
  <c r="O49" i="4"/>
  <c r="V72" i="1"/>
  <c r="R52" i="4" s="1"/>
  <c r="R57" i="4" s="1"/>
  <c r="R49" i="4"/>
  <c r="Q72" i="1"/>
  <c r="M52" i="4" s="1"/>
  <c r="M57" i="4" s="1"/>
  <c r="M49" i="4"/>
  <c r="Y70" i="1"/>
  <c r="U38" i="4" s="1"/>
  <c r="U43" i="4" s="1"/>
  <c r="U35" i="4"/>
  <c r="Q70" i="1"/>
  <c r="M38" i="4" s="1"/>
  <c r="M43" i="4" s="1"/>
  <c r="M35" i="4"/>
  <c r="U70" i="1"/>
  <c r="Q38" i="4" s="1"/>
  <c r="Q43" i="4" s="1"/>
  <c r="Q35" i="4"/>
  <c r="S70" i="1"/>
  <c r="O38" i="4" s="1"/>
  <c r="O43" i="4" s="1"/>
  <c r="O35" i="4"/>
  <c r="W70" i="1"/>
  <c r="S38" i="4" s="1"/>
  <c r="S43" i="4" s="1"/>
  <c r="S35" i="4"/>
  <c r="G70" i="1"/>
  <c r="C38" i="4" s="1"/>
  <c r="C43" i="4" s="1"/>
  <c r="C35" i="4"/>
  <c r="K70" i="1"/>
  <c r="G38" i="4" s="1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Y68" i="1"/>
  <c r="U65" i="4" s="1"/>
  <c r="U70" i="4" s="1"/>
  <c r="V134" i="1"/>
  <c r="R22" i="4" s="1"/>
  <c r="R28" i="4" s="1"/>
  <c r="S68" i="1"/>
  <c r="O65" i="4" s="1"/>
  <c r="O70" i="4" s="1"/>
  <c r="W68" i="1"/>
  <c r="S65" i="4" s="1"/>
  <c r="S70" i="4" s="1"/>
  <c r="G68" i="1"/>
  <c r="C65" i="4" s="1"/>
  <c r="C70" i="4" s="1"/>
  <c r="F72" i="1"/>
  <c r="B52" i="4" s="1"/>
  <c r="F68" i="1"/>
  <c r="B65" i="4" s="1"/>
  <c r="V68" i="1"/>
  <c r="R65" i="4" s="1"/>
  <c r="R70" i="4" s="1"/>
  <c r="B35" i="4"/>
  <c r="P68" i="1"/>
  <c r="L65" i="4" s="1"/>
  <c r="L70" i="4" s="1"/>
  <c r="Q68" i="1"/>
  <c r="M65" i="4" s="1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W72" i="1"/>
  <c r="S52" i="4" s="1"/>
  <c r="S57" i="4" s="1"/>
  <c r="R72" i="1"/>
  <c r="N52" i="4" s="1"/>
  <c r="N57" i="4" s="1"/>
  <c r="T68" i="1"/>
  <c r="P65" i="4" s="1"/>
  <c r="P70" i="4" s="1"/>
  <c r="X70" i="1"/>
  <c r="T38" i="4" s="1"/>
  <c r="T43" i="4" s="1"/>
  <c r="U72" i="1"/>
  <c r="Q52" i="4" s="1"/>
  <c r="Q57" i="4" s="1"/>
  <c r="X72" i="1"/>
  <c r="T52" i="4" s="1"/>
  <c r="T57" i="4" s="1"/>
  <c r="K72" i="1"/>
  <c r="G52" i="4" s="1"/>
  <c r="G57" i="4" s="1"/>
  <c r="X68" i="1"/>
  <c r="T65" i="4" s="1"/>
  <c r="T70" i="4" s="1"/>
  <c r="U68" i="1"/>
  <c r="Q65" i="4" s="1"/>
  <c r="Q70" i="4" s="1"/>
  <c r="R68" i="1"/>
  <c r="N65" i="4" s="1"/>
  <c r="K68" i="1"/>
  <c r="G65" i="4" s="1"/>
  <c r="G70" i="4" s="1"/>
  <c r="B34" i="4"/>
  <c r="X134" i="1"/>
  <c r="T22" i="4" s="1"/>
  <c r="T28" i="4" s="1"/>
  <c r="B19" i="4"/>
  <c r="Q66" i="1"/>
  <c r="M23" i="4" s="1"/>
  <c r="M29" i="4" s="1"/>
  <c r="B22" i="4"/>
  <c r="K66" i="1"/>
  <c r="G23" i="4" s="1"/>
  <c r="G29" i="4" s="1"/>
  <c r="R66" i="1"/>
  <c r="N23" i="4" s="1"/>
  <c r="N29" i="4" s="1"/>
  <c r="U66" i="1"/>
  <c r="Q23" i="4" s="1"/>
  <c r="Q29" i="4" s="1"/>
  <c r="X66" i="1"/>
  <c r="T23" i="4" s="1"/>
  <c r="T29" i="4" s="1"/>
  <c r="F66" i="1"/>
  <c r="W66" i="1"/>
  <c r="S23" i="4" s="1"/>
  <c r="S29" i="4" s="1"/>
  <c r="T66" i="1"/>
  <c r="P23" i="4" s="1"/>
  <c r="P29" i="4" s="1"/>
  <c r="V66" i="1"/>
  <c r="R23" i="4" s="1"/>
  <c r="R29" i="4" s="1"/>
  <c r="G66" i="1"/>
  <c r="C23" i="4" s="1"/>
  <c r="C29" i="4" s="1"/>
  <c r="S66" i="1"/>
  <c r="O23" i="4" s="1"/>
  <c r="O29" i="4" s="1"/>
  <c r="Y66" i="1"/>
  <c r="U23" i="4" s="1"/>
  <c r="U29" i="4" s="1"/>
  <c r="P66" i="1"/>
  <c r="L23" i="4" s="1"/>
  <c r="L29" i="4" s="1"/>
  <c r="B20" i="4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B71" i="1" l="1"/>
  <c r="AC65" i="1"/>
  <c r="AC66" i="1" s="1"/>
  <c r="AC69" i="1"/>
  <c r="AB69" i="1"/>
  <c r="AB65" i="1"/>
  <c r="AC71" i="1"/>
  <c r="AB139" i="1"/>
  <c r="AC137" i="1"/>
  <c r="AC133" i="1"/>
  <c r="AC134" i="1" s="1"/>
  <c r="Y22" i="4" s="1"/>
  <c r="AB133" i="1"/>
  <c r="AB134" i="1" s="1"/>
  <c r="X22" i="4" s="1"/>
  <c r="AB137" i="1"/>
  <c r="AC139" i="1"/>
  <c r="B23" i="4"/>
  <c r="AC67" i="1"/>
  <c r="Y62" i="4" s="1"/>
  <c r="AB63" i="1"/>
  <c r="AC135" i="1"/>
  <c r="AC136" i="1" s="1"/>
  <c r="AB135" i="1"/>
  <c r="AB136" i="1" s="1"/>
  <c r="J76" i="1"/>
  <c r="J77" i="1"/>
  <c r="K77" i="1"/>
  <c r="K76" i="1" l="1"/>
  <c r="Y20" i="4"/>
  <c r="AG137" i="1"/>
  <c r="AF137" i="1"/>
  <c r="AG139" i="1"/>
  <c r="AC63" i="1"/>
  <c r="X49" i="4"/>
  <c r="AF139" i="1"/>
  <c r="AB67" i="1"/>
  <c r="X62" i="4" s="1"/>
  <c r="AB72" i="1"/>
  <c r="Y35" i="4"/>
  <c r="AC70" i="1"/>
  <c r="S146" i="1" s="1"/>
  <c r="Y49" i="4"/>
  <c r="AC72" i="1"/>
  <c r="S147" i="1" s="1"/>
  <c r="AB70" i="1"/>
  <c r="X35" i="4"/>
  <c r="AC131" i="1"/>
  <c r="AB131" i="1"/>
  <c r="Y34" i="4"/>
  <c r="AC138" i="1"/>
  <c r="R146" i="1" s="1"/>
  <c r="X19" i="4"/>
  <c r="Y19" i="4"/>
  <c r="AB138" i="1"/>
  <c r="X34" i="4"/>
  <c r="X48" i="4"/>
  <c r="AB140" i="1"/>
  <c r="Y48" i="4"/>
  <c r="AC140" i="1"/>
  <c r="R147" i="1" s="1"/>
  <c r="K64" i="1"/>
  <c r="G7" i="4" s="1"/>
  <c r="G13" i="4" s="1"/>
  <c r="K132" i="1"/>
  <c r="G6" i="4" s="1"/>
  <c r="G12" i="4" s="1"/>
  <c r="X20" i="4"/>
  <c r="AB66" i="1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F138" i="1"/>
  <c r="Y52" i="4"/>
  <c r="AF72" i="1"/>
  <c r="Y51" i="4"/>
  <c r="AF140" i="1"/>
  <c r="Y38" i="4"/>
  <c r="AF70" i="1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G140" i="1"/>
  <c r="AG138" i="1"/>
  <c r="B43" i="4"/>
  <c r="B58" i="4"/>
  <c r="B42" i="4"/>
  <c r="B28" i="4"/>
  <c r="B29" i="4"/>
  <c r="P76" i="1"/>
  <c r="R76" i="1"/>
  <c r="S76" i="1"/>
  <c r="T76" i="1"/>
  <c r="V76" i="1"/>
  <c r="W76" i="1"/>
  <c r="X76" i="1"/>
  <c r="Y76" i="1"/>
  <c r="G77" i="1"/>
  <c r="P77" i="1"/>
  <c r="Q77" i="1"/>
  <c r="R77" i="1"/>
  <c r="S77" i="1"/>
  <c r="T77" i="1"/>
  <c r="U77" i="1"/>
  <c r="V77" i="1"/>
  <c r="W77" i="1"/>
  <c r="X77" i="1"/>
  <c r="Y77" i="1"/>
  <c r="AB77" i="1"/>
  <c r="AC77" i="1"/>
  <c r="F77" i="1"/>
  <c r="F76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76" i="1"/>
  <c r="Q76" i="1"/>
  <c r="Y14" i="4"/>
  <c r="Y30" i="4" s="1"/>
  <c r="Y44" i="4" s="1"/>
  <c r="AB76" i="1"/>
  <c r="U76" i="1"/>
  <c r="A13" i="4"/>
  <c r="A12" i="4"/>
  <c r="AM96" i="1"/>
  <c r="B83" i="3" s="1"/>
  <c r="H24" i="3" s="1"/>
  <c r="AL96" i="1"/>
  <c r="A83" i="3" s="1"/>
  <c r="F24" i="3" s="1"/>
  <c r="AD132" i="1"/>
  <c r="Y58" i="4" l="1"/>
  <c r="Y42" i="4"/>
  <c r="Y43" i="4"/>
  <c r="X71" i="4"/>
  <c r="X56" i="4"/>
  <c r="X57" i="4"/>
  <c r="Y28" i="4"/>
  <c r="Y29" i="4"/>
  <c r="AC76" i="1"/>
  <c r="AM76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75" i="1"/>
  <c r="A62" i="3" s="1"/>
  <c r="AM75" i="1"/>
  <c r="B62" i="3" s="1"/>
  <c r="AL76" i="1"/>
  <c r="A63" i="3" s="1"/>
  <c r="AL77" i="1"/>
  <c r="A64" i="3" s="1"/>
  <c r="AM77" i="1"/>
  <c r="B64" i="3" s="1"/>
  <c r="AL78" i="1"/>
  <c r="A65" i="3" s="1"/>
  <c r="AM78" i="1"/>
  <c r="B65" i="3" s="1"/>
  <c r="AM7" i="1"/>
  <c r="B3" i="3" s="1"/>
  <c r="AL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F64" i="1"/>
  <c r="B7" i="4" s="1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Y64" i="1"/>
  <c r="U7" i="4" s="1"/>
  <c r="U13" i="4" s="1"/>
  <c r="X64" i="1"/>
  <c r="T7" i="4" s="1"/>
  <c r="T13" i="4" s="1"/>
  <c r="W64" i="1"/>
  <c r="S7" i="4" s="1"/>
  <c r="S13" i="4" s="1"/>
  <c r="V64" i="1"/>
  <c r="R7" i="4" s="1"/>
  <c r="R13" i="4" s="1"/>
  <c r="U64" i="1"/>
  <c r="Q7" i="4" s="1"/>
  <c r="Q13" i="4" s="1"/>
  <c r="T64" i="1"/>
  <c r="P7" i="4" s="1"/>
  <c r="P13" i="4" s="1"/>
  <c r="S64" i="1"/>
  <c r="O7" i="4" s="1"/>
  <c r="O13" i="4" s="1"/>
  <c r="R64" i="1"/>
  <c r="N7" i="4" s="1"/>
  <c r="N13" i="4" s="1"/>
  <c r="Q64" i="1"/>
  <c r="M7" i="4" s="1"/>
  <c r="M13" i="4" s="1"/>
  <c r="P64" i="1"/>
  <c r="L7" i="4" s="1"/>
  <c r="L13" i="4" s="1"/>
  <c r="G64" i="1"/>
  <c r="C7" i="4" s="1"/>
  <c r="C13" i="4" s="1"/>
  <c r="B4" i="4"/>
  <c r="B3" i="4"/>
  <c r="X61" i="4" l="1"/>
  <c r="X64" i="4"/>
  <c r="X69" i="4" s="1"/>
  <c r="Y61" i="4"/>
  <c r="Y64" i="4"/>
  <c r="Y69" i="4" s="1"/>
  <c r="AL80" i="1"/>
  <c r="A67" i="3" s="1"/>
  <c r="F8" i="3" s="1"/>
  <c r="AM80" i="1"/>
  <c r="B67" i="3" s="1"/>
  <c r="H8" i="3" s="1"/>
  <c r="AL81" i="1"/>
  <c r="A68" i="3" s="1"/>
  <c r="F9" i="3" s="1"/>
  <c r="AM81" i="1"/>
  <c r="B68" i="3" s="1"/>
  <c r="H9" i="3" s="1"/>
  <c r="AL82" i="1"/>
  <c r="A69" i="3" s="1"/>
  <c r="F10" i="3" s="1"/>
  <c r="AM82" i="1"/>
  <c r="B69" i="3" s="1"/>
  <c r="H10" i="3" s="1"/>
  <c r="AL83" i="1"/>
  <c r="A70" i="3" s="1"/>
  <c r="F11" i="3" s="1"/>
  <c r="AM83" i="1"/>
  <c r="B70" i="3" s="1"/>
  <c r="H11" i="3" s="1"/>
  <c r="AL84" i="1"/>
  <c r="A71" i="3" s="1"/>
  <c r="F12" i="3" s="1"/>
  <c r="AM84" i="1"/>
  <c r="B71" i="3" s="1"/>
  <c r="H12" i="3" s="1"/>
  <c r="AL85" i="1"/>
  <c r="A72" i="3" s="1"/>
  <c r="F13" i="3" s="1"/>
  <c r="AM85" i="1"/>
  <c r="B72" i="3" s="1"/>
  <c r="H13" i="3" s="1"/>
  <c r="AL86" i="1"/>
  <c r="A73" i="3" s="1"/>
  <c r="F14" i="3" s="1"/>
  <c r="AM86" i="1"/>
  <c r="B73" i="3" s="1"/>
  <c r="H14" i="3" s="1"/>
  <c r="AL87" i="1"/>
  <c r="A74" i="3" s="1"/>
  <c r="F15" i="3" s="1"/>
  <c r="AM87" i="1"/>
  <c r="B74" i="3" s="1"/>
  <c r="H15" i="3" s="1"/>
  <c r="AL88" i="1"/>
  <c r="A75" i="3" s="1"/>
  <c r="F16" i="3" s="1"/>
  <c r="AM88" i="1"/>
  <c r="B75" i="3" s="1"/>
  <c r="H16" i="3" s="1"/>
  <c r="AL89" i="1"/>
  <c r="A76" i="3" s="1"/>
  <c r="F17" i="3" s="1"/>
  <c r="AM89" i="1"/>
  <c r="B76" i="3" s="1"/>
  <c r="H17" i="3" s="1"/>
  <c r="AL90" i="1"/>
  <c r="A77" i="3" s="1"/>
  <c r="F18" i="3" s="1"/>
  <c r="AM90" i="1"/>
  <c r="B77" i="3" s="1"/>
  <c r="H18" i="3" s="1"/>
  <c r="AL91" i="1"/>
  <c r="A78" i="3" s="1"/>
  <c r="F19" i="3" s="1"/>
  <c r="AM91" i="1"/>
  <c r="B78" i="3" s="1"/>
  <c r="H19" i="3" s="1"/>
  <c r="AL92" i="1"/>
  <c r="A79" i="3" s="1"/>
  <c r="F20" i="3" s="1"/>
  <c r="AM92" i="1"/>
  <c r="B79" i="3" s="1"/>
  <c r="H20" i="3" s="1"/>
  <c r="AL93" i="1"/>
  <c r="A80" i="3" s="1"/>
  <c r="F21" i="3" s="1"/>
  <c r="AM93" i="1"/>
  <c r="B80" i="3" s="1"/>
  <c r="H21" i="3" s="1"/>
  <c r="AL94" i="1"/>
  <c r="A81" i="3" s="1"/>
  <c r="F22" i="3" s="1"/>
  <c r="AM94" i="1"/>
  <c r="B81" i="3" s="1"/>
  <c r="H22" i="3" s="1"/>
  <c r="AL95" i="1"/>
  <c r="A82" i="3" s="1"/>
  <c r="F23" i="3" s="1"/>
  <c r="AL97" i="1"/>
  <c r="A84" i="3" s="1"/>
  <c r="F25" i="3" s="1"/>
  <c r="AM97" i="1"/>
  <c r="B84" i="3" s="1"/>
  <c r="H25" i="3" s="1"/>
  <c r="AL98" i="1"/>
  <c r="A85" i="3" s="1"/>
  <c r="F26" i="3" s="1"/>
  <c r="AM98" i="1"/>
  <c r="B85" i="3" s="1"/>
  <c r="H26" i="3" s="1"/>
  <c r="AL99" i="1"/>
  <c r="A86" i="3" s="1"/>
  <c r="AM99" i="1"/>
  <c r="B86" i="3" s="1"/>
  <c r="AL100" i="1"/>
  <c r="A87" i="3" s="1"/>
  <c r="AM100" i="1"/>
  <c r="B87" i="3" s="1"/>
  <c r="AL101" i="1"/>
  <c r="A88" i="3" s="1"/>
  <c r="AM101" i="1"/>
  <c r="B88" i="3" s="1"/>
  <c r="AL102" i="1"/>
  <c r="A89" i="3" s="1"/>
  <c r="AM102" i="1"/>
  <c r="B89" i="3" s="1"/>
  <c r="AL103" i="1"/>
  <c r="A90" i="3" s="1"/>
  <c r="AM103" i="1"/>
  <c r="B90" i="3" s="1"/>
  <c r="AL104" i="1"/>
  <c r="A91" i="3" s="1"/>
  <c r="AM104" i="1"/>
  <c r="B91" i="3" s="1"/>
  <c r="AL105" i="1"/>
  <c r="A92" i="3" s="1"/>
  <c r="AM105" i="1"/>
  <c r="B92" i="3" s="1"/>
  <c r="AL106" i="1"/>
  <c r="A93" i="3" s="1"/>
  <c r="AM106" i="1"/>
  <c r="B93" i="3" s="1"/>
  <c r="AL107" i="1"/>
  <c r="A94" i="3" s="1"/>
  <c r="AM107" i="1"/>
  <c r="B94" i="3" s="1"/>
  <c r="AL108" i="1"/>
  <c r="A95" i="3" s="1"/>
  <c r="AM108" i="1"/>
  <c r="B95" i="3" s="1"/>
  <c r="AL109" i="1"/>
  <c r="A96" i="3" s="1"/>
  <c r="AM109" i="1"/>
  <c r="B96" i="3" s="1"/>
  <c r="AL110" i="1"/>
  <c r="A97" i="3" s="1"/>
  <c r="AM110" i="1"/>
  <c r="B97" i="3" s="1"/>
  <c r="AL111" i="1"/>
  <c r="A98" i="3" s="1"/>
  <c r="AM111" i="1"/>
  <c r="B98" i="3" s="1"/>
  <c r="AL112" i="1"/>
  <c r="A99" i="3" s="1"/>
  <c r="AM112" i="1"/>
  <c r="B99" i="3" s="1"/>
  <c r="AL113" i="1"/>
  <c r="A100" i="3" s="1"/>
  <c r="AM113" i="1"/>
  <c r="B100" i="3" s="1"/>
  <c r="AL114" i="1"/>
  <c r="A101" i="3" s="1"/>
  <c r="AM114" i="1"/>
  <c r="B101" i="3" s="1"/>
  <c r="AL115" i="1"/>
  <c r="A102" i="3" s="1"/>
  <c r="AM115" i="1"/>
  <c r="B102" i="3" s="1"/>
  <c r="AL116" i="1"/>
  <c r="A103" i="3" s="1"/>
  <c r="AM116" i="1"/>
  <c r="B103" i="3" s="1"/>
  <c r="AL117" i="1"/>
  <c r="A104" i="3" s="1"/>
  <c r="AM117" i="1"/>
  <c r="B104" i="3" s="1"/>
  <c r="AL118" i="1"/>
  <c r="A105" i="3" s="1"/>
  <c r="AM118" i="1"/>
  <c r="B105" i="3" s="1"/>
  <c r="AL119" i="1"/>
  <c r="A106" i="3" s="1"/>
  <c r="AM119" i="1"/>
  <c r="B106" i="3" s="1"/>
  <c r="AL120" i="1"/>
  <c r="A107" i="3" s="1"/>
  <c r="AM120" i="1"/>
  <c r="B107" i="3" s="1"/>
  <c r="AL121" i="1"/>
  <c r="A108" i="3" s="1"/>
  <c r="AM121" i="1"/>
  <c r="B108" i="3" s="1"/>
  <c r="AL122" i="1"/>
  <c r="A109" i="3" s="1"/>
  <c r="AM122" i="1"/>
  <c r="B109" i="3" s="1"/>
  <c r="AL123" i="1"/>
  <c r="A110" i="3" s="1"/>
  <c r="AM123" i="1"/>
  <c r="B110" i="3" s="1"/>
  <c r="AL124" i="1"/>
  <c r="A111" i="3" s="1"/>
  <c r="AM124" i="1"/>
  <c r="B111" i="3" s="1"/>
  <c r="AL125" i="1"/>
  <c r="A112" i="3" s="1"/>
  <c r="AM125" i="1"/>
  <c r="B112" i="3" s="1"/>
  <c r="AL126" i="1"/>
  <c r="A113" i="3" s="1"/>
  <c r="AM126" i="1"/>
  <c r="B113" i="3" s="1"/>
  <c r="AL127" i="1"/>
  <c r="A114" i="3" s="1"/>
  <c r="AM127" i="1"/>
  <c r="B114" i="3" s="1"/>
  <c r="AL128" i="1"/>
  <c r="A115" i="3" s="1"/>
  <c r="AM128" i="1"/>
  <c r="B115" i="3" s="1"/>
  <c r="AL129" i="1"/>
  <c r="A116" i="3" s="1"/>
  <c r="AM129" i="1"/>
  <c r="B116" i="3" s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27" i="3" s="1"/>
  <c r="AL32" i="1"/>
  <c r="A28" i="3" s="1"/>
  <c r="AL33" i="1"/>
  <c r="A29" i="3" s="1"/>
  <c r="AL34" i="1"/>
  <c r="A30" i="3" s="1"/>
  <c r="AL35" i="1"/>
  <c r="A31" i="3" s="1"/>
  <c r="AL36" i="1"/>
  <c r="A32" i="3" s="1"/>
  <c r="AL37" i="1"/>
  <c r="A33" i="3" s="1"/>
  <c r="AL38" i="1"/>
  <c r="A34" i="3" s="1"/>
  <c r="AL39" i="1"/>
  <c r="A35" i="3" s="1"/>
  <c r="AL40" i="1"/>
  <c r="A36" i="3" s="1"/>
  <c r="AL41" i="1"/>
  <c r="A37" i="3" s="1"/>
  <c r="AL42" i="1"/>
  <c r="A38" i="3" s="1"/>
  <c r="AL43" i="1"/>
  <c r="A39" i="3" s="1"/>
  <c r="AL44" i="1"/>
  <c r="A40" i="3" s="1"/>
  <c r="AL45" i="1"/>
  <c r="A41" i="3" s="1"/>
  <c r="AL46" i="1"/>
  <c r="A42" i="3" s="1"/>
  <c r="AL47" i="1"/>
  <c r="A43" i="3" s="1"/>
  <c r="AL48" i="1"/>
  <c r="A44" i="3" s="1"/>
  <c r="AL49" i="1"/>
  <c r="A45" i="3" s="1"/>
  <c r="AL50" i="1"/>
  <c r="A46" i="3" s="1"/>
  <c r="AL51" i="1"/>
  <c r="A47" i="3" s="1"/>
  <c r="AL52" i="1"/>
  <c r="A48" i="3" s="1"/>
  <c r="AL53" i="1"/>
  <c r="A49" i="3" s="1"/>
  <c r="AL54" i="1"/>
  <c r="A50" i="3" s="1"/>
  <c r="AL55" i="1"/>
  <c r="A51" i="3" s="1"/>
  <c r="AL56" i="1"/>
  <c r="A52" i="3" s="1"/>
  <c r="AL57" i="1"/>
  <c r="A53" i="3" s="1"/>
  <c r="AL58" i="1"/>
  <c r="A54" i="3" s="1"/>
  <c r="AL59" i="1"/>
  <c r="A55" i="3" s="1"/>
  <c r="AL60" i="1"/>
  <c r="A56" i="3" s="1"/>
  <c r="AL61" i="1"/>
  <c r="A57" i="3" s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B27" i="3" s="1"/>
  <c r="AM32" i="1"/>
  <c r="B28" i="3" s="1"/>
  <c r="AM33" i="1"/>
  <c r="B29" i="3" s="1"/>
  <c r="AM34" i="1"/>
  <c r="B30" i="3" s="1"/>
  <c r="AM35" i="1"/>
  <c r="B31" i="3" s="1"/>
  <c r="AM36" i="1"/>
  <c r="B32" i="3" s="1"/>
  <c r="AM37" i="1"/>
  <c r="B33" i="3" s="1"/>
  <c r="AM38" i="1"/>
  <c r="B34" i="3" s="1"/>
  <c r="AM39" i="1"/>
  <c r="B35" i="3" s="1"/>
  <c r="AM40" i="1"/>
  <c r="B36" i="3" s="1"/>
  <c r="AM41" i="1"/>
  <c r="B37" i="3" s="1"/>
  <c r="AM42" i="1"/>
  <c r="B38" i="3" s="1"/>
  <c r="AM43" i="1"/>
  <c r="B39" i="3" s="1"/>
  <c r="AM44" i="1"/>
  <c r="B40" i="3" s="1"/>
  <c r="AM45" i="1"/>
  <c r="B41" i="3" s="1"/>
  <c r="AM46" i="1"/>
  <c r="B42" i="3" s="1"/>
  <c r="AM47" i="1"/>
  <c r="B43" i="3" s="1"/>
  <c r="AM48" i="1"/>
  <c r="B44" i="3" s="1"/>
  <c r="AM49" i="1"/>
  <c r="B45" i="3" s="1"/>
  <c r="AM50" i="1"/>
  <c r="B46" i="3" s="1"/>
  <c r="AM51" i="1"/>
  <c r="B47" i="3" s="1"/>
  <c r="AM52" i="1"/>
  <c r="B48" i="3" s="1"/>
  <c r="AM53" i="1"/>
  <c r="B49" i="3" s="1"/>
  <c r="AM54" i="1"/>
  <c r="B50" i="3" s="1"/>
  <c r="AM55" i="1"/>
  <c r="B51" i="3" s="1"/>
  <c r="AM56" i="1"/>
  <c r="B52" i="3" s="1"/>
  <c r="AM57" i="1"/>
  <c r="B53" i="3" s="1"/>
  <c r="AM58" i="1"/>
  <c r="B54" i="3" s="1"/>
  <c r="AM59" i="1"/>
  <c r="B55" i="3" s="1"/>
  <c r="AM60" i="1"/>
  <c r="B56" i="3" s="1"/>
  <c r="AM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M95" i="1"/>
  <c r="B82" i="3" s="1"/>
  <c r="H23" i="3" s="1"/>
  <c r="AM62" i="1"/>
  <c r="B58" i="3" s="1"/>
  <c r="AC132" i="1"/>
  <c r="AM79" i="1"/>
  <c r="B66" i="3" s="1"/>
  <c r="H7" i="3" s="1"/>
  <c r="AM130" i="1"/>
  <c r="B117" i="3" s="1"/>
  <c r="AM11" i="1"/>
  <c r="AL11" i="1"/>
  <c r="AL62" i="1"/>
  <c r="A58" i="3" s="1"/>
  <c r="AB132" i="1"/>
  <c r="AL79" i="1"/>
  <c r="A66" i="3" s="1"/>
  <c r="F7" i="3" s="1"/>
  <c r="AL130" i="1"/>
  <c r="A117" i="3" s="1"/>
  <c r="AC64" i="1" l="1"/>
  <c r="Y7" i="4" s="1"/>
  <c r="Y13" i="4" s="1"/>
  <c r="AC68" i="1"/>
  <c r="Y65" i="4" s="1"/>
  <c r="Y70" i="4" s="1"/>
  <c r="AB64" i="1"/>
  <c r="X7" i="4" s="1"/>
  <c r="X13" i="4" s="1"/>
  <c r="AB68" i="1"/>
  <c r="X65" i="4" s="1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<sst xmlns="http://schemas.openxmlformats.org/spreadsheetml/2006/main" count="576" uniqueCount="242">
  <si>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</si>
  <si>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</si>
  <si>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</si>
  <si>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</si>
  <si>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</si>
  <si>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</si>
  <si>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</si>
  <si>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</si>
  <si>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</si>
  <si>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</si>
  <si>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</si>
  <si>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</si>
  <si>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</si>
  <si>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</si>
  <si>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</si>
  <si>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</si>
  <si>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</si>
  <si>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</si>
  <si>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</si>
  <si>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</si>
  <si>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</si>
  <si>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</si>
  <si>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</si>
  <si>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</si>
  <si>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</si>
  <si>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</si>
  <si>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</si>
  <si>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</si>
  <si>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</si>
  <si>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</si>
  <si>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</si>
  <si>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</si>
  <si>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</si>
  <si>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</si>
  <si>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</si>
  <si>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</si>
  <si>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</si>
  <si>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</si>
  <si>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</si>
  <si>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</si>
  <si>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</si>
  <si>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</si>
  <si>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</si>
  <si>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</si>
  <si>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</si>
  <si>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</si>
  <si>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</si>
  <si>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</si>
  <si>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</si>
  <si>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</si>
  <si>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</si>
  <si>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</si>
  <si>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</si>
  <si>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</si>
  <si>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</si>
  <si>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</si>
  <si>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</si>
  <si>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</si>
  <si>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</si>
  <si>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</si>
  <si>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</si>
  <si>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</si>
  <si>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</si>
  <si>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</si>
  <si>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</si>
  <si>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</si>
  <si>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</si>
  <si>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</si>
  <si>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</si>
  <si>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</si>
  <si>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</si>
  <si>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</si>
  <si>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</si>
  <si>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</si>
  <si>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</si>
  <si>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</si>
  <si>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</si>
  <si>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</si>
  <si>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</si>
  <si>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</si>
  <si>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</si>
  <si>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</si>
  <si>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</si>
  <si>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</si>
  <si>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</si>
  <si>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</si>
  <si>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</si>
  <si>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</si>
  <si>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</si>
  <si>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</si>
  <si>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vt_mittel testgruppe</t>
  </si>
  <si>
    <t>vt_sum testgruppe</t>
  </si>
  <si>
    <t>kontrollgruppe</t>
  </si>
  <si>
    <t>testgr gesamt</t>
  </si>
  <si>
    <t>nt_sum testgruppe</t>
  </si>
  <si>
    <t>nt_mittel testgruppe</t>
  </si>
  <si>
    <t>nt_sum kontroll</t>
  </si>
  <si>
    <t>nt_mittel kontroll</t>
  </si>
  <si>
    <t>A Datenauswertung über alles</t>
  </si>
  <si>
    <t>B Datenauswertung über Testgruppe gemischt</t>
  </si>
  <si>
    <t>E Datenauswertung Kontrollgruppe</t>
  </si>
  <si>
    <t>hier stand zunächst HARSEF10M, doch es stellte sich heraus, dass es sich um MARSEF10M (Nr. 52) handelt</t>
  </si>
  <si>
    <t>zwillingsvergleich 1 und 22</t>
  </si>
  <si>
    <t>nicht ausgewertetWEPT1_ _ O04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</si>
  <si>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</si>
  <si>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</si>
  <si>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</si>
  <si>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</si>
  <si>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</si>
  <si>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</si>
  <si>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</si>
  <si>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</si>
  <si>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</si>
  <si>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</si>
  <si>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</si>
  <si>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</si>
  <si>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</si>
  <si>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</si>
  <si>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</si>
  <si>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</si>
  <si>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</si>
  <si>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</si>
  <si>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</si>
  <si>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</si>
  <si>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</si>
  <si>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</si>
  <si>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</si>
  <si>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</si>
  <si>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</si>
  <si>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</si>
  <si>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</si>
  <si>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</si>
  <si>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</si>
  <si>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</si>
  <si>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</si>
  <si>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</si>
  <si>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</si>
  <si>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</si>
  <si>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</si>
  <si>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</si>
  <si>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</si>
  <si>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</si>
  <si>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</si>
  <si>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</si>
  <si>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</si>
  <si>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</si>
  <si>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</si>
  <si>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</si>
  <si>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</si>
  <si>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</si>
  <si>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</si>
  <si>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</si>
  <si>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</si>
  <si>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</si>
  <si>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</si>
  <si>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</si>
  <si>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</si>
  <si>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</si>
  <si>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</si>
  <si>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</si>
  <si>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</si>
  <si>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</si>
  <si>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</si>
  <si>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</si>
  <si>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</si>
  <si>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</si>
  <si>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</si>
  <si>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</si>
  <si>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</si>
  <si>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</si>
  <si>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</si>
  <si>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</si>
  <si>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</si>
  <si>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</si>
  <si>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</si>
  <si>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</si>
  <si>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</si>
  <si>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</si>
  <si>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</si>
  <si>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</si>
  <si>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</si>
  <si>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</si>
  <si>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</si>
  <si>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</si>
  <si>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</si>
  <si>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</si>
  <si>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</si>
  <si>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</si>
  <si>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</si>
  <si>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</si>
  <si>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</si>
  <si>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</si>
  <si>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</si>
  <si>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</si>
  <si>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</si>
  <si>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</si>
  <si>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</si>
  <si>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</si>
  <si>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</si>
  <si>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</si>
  <si>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</si>
  <si>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</si>
  <si>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</si>
  <si>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</si>
  <si>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</si>
  <si>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</si>
  <si>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</si>
  <si>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</si>
  <si>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</si>
  <si>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</si>
  <si>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</si>
  <si>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rausgenommen</t>
  </si>
  <si>
    <t>Dieses Mal nur 21 statt 22, weil zwei vergessen haben, ihre Bögen umzudrehen und dort weiterzuarbeiten</t>
  </si>
  <si>
    <t>nur 7 statt acht, da clalud20w den test nicth ganz ausgefüllt hat</t>
  </si>
  <si>
    <t>O</t>
  </si>
  <si>
    <t>ein Stoff</t>
  </si>
  <si>
    <t>a substance/compound</t>
  </si>
  <si>
    <t>beschleunigt Reaktion</t>
  </si>
  <si>
    <t>accelerates chemical reaction</t>
  </si>
  <si>
    <t>oder macht sie überhaupt erst möglich</t>
  </si>
  <si>
    <t>or enables them in the first place</t>
  </si>
  <si>
    <r>
      <t xml:space="preserve">durch </t>
    </r>
    <r>
      <rPr>
        <sz val="11"/>
        <color rgb="FFFF0000"/>
        <rFont val="Calibri"/>
        <family val="2"/>
        <scheme val="minor"/>
      </rPr>
      <t xml:space="preserve">lichtabsorption </t>
    </r>
    <r>
      <rPr>
        <sz val="11"/>
        <color theme="1"/>
        <rFont val="Calibri"/>
        <family val="2"/>
        <scheme val="minor"/>
      </rPr>
      <t xml:space="preserve">von </t>
    </r>
    <r>
      <rPr>
        <sz val="11"/>
        <color rgb="FFFF0000"/>
        <rFont val="Calibri"/>
        <family val="2"/>
        <scheme val="minor"/>
      </rPr>
      <t>grundzustand</t>
    </r>
    <r>
      <rPr>
        <sz val="11"/>
        <color theme="1"/>
        <rFont val="Calibri"/>
        <family val="2"/>
        <scheme val="minor"/>
      </rPr>
      <t xml:space="preserve"> in </t>
    </r>
    <r>
      <rPr>
        <sz val="11"/>
        <color rgb="FFFF0000"/>
        <rFont val="Calibri"/>
        <family val="2"/>
        <scheme val="minor"/>
      </rPr>
      <t xml:space="preserve">angeregten zustand </t>
    </r>
    <r>
      <rPr>
        <sz val="11"/>
        <color theme="4"/>
        <rFont val="Calibri"/>
        <family val="2"/>
        <scheme val="minor"/>
      </rPr>
      <t>angehoben</t>
    </r>
  </si>
  <si>
    <r>
      <t xml:space="preserve">is </t>
    </r>
    <r>
      <rPr>
        <sz val="11"/>
        <color rgb="FFFF0000"/>
        <rFont val="Calibri"/>
        <family val="2"/>
        <scheme val="minor"/>
      </rPr>
      <t>elevated</t>
    </r>
    <r>
      <rPr>
        <sz val="11"/>
        <color theme="1"/>
        <rFont val="Calibri"/>
        <family val="2"/>
        <scheme val="minor"/>
      </rPr>
      <t xml:space="preserve"> from the </t>
    </r>
    <r>
      <rPr>
        <sz val="11"/>
        <color rgb="FFFF0000"/>
        <rFont val="Calibri"/>
        <family val="2"/>
        <scheme val="minor"/>
      </rPr>
      <t>ground state</t>
    </r>
    <r>
      <rPr>
        <sz val="11"/>
        <color theme="1"/>
        <rFont val="Calibri"/>
        <family val="2"/>
        <scheme val="minor"/>
      </rPr>
      <t xml:space="preserve"> in the</t>
    </r>
    <r>
      <rPr>
        <sz val="11"/>
        <color rgb="FFFF0000"/>
        <rFont val="Calibri"/>
        <family val="2"/>
        <scheme val="minor"/>
      </rPr>
      <t xml:space="preserve"> excited state</t>
    </r>
    <r>
      <rPr>
        <sz val="11"/>
        <color theme="1"/>
        <rFont val="Calibri"/>
        <family val="2"/>
        <scheme val="minor"/>
      </rPr>
      <t xml:space="preserve"> by </t>
    </r>
    <r>
      <rPr>
        <sz val="11"/>
        <color rgb="FFFF0000"/>
        <rFont val="Calibri"/>
        <family val="2"/>
        <scheme val="minor"/>
      </rPr>
      <t>light absorption</t>
    </r>
  </si>
  <si>
    <r>
      <t xml:space="preserve">benötigt Licht </t>
    </r>
    <r>
      <rPr>
        <sz val="11"/>
        <color theme="4"/>
        <rFont val="Calibri"/>
        <family val="2"/>
        <scheme val="minor"/>
      </rPr>
      <t>bestimmter</t>
    </r>
    <r>
      <rPr>
        <sz val="11"/>
        <color theme="1"/>
        <rFont val="Calibri"/>
        <family val="2"/>
        <scheme val="minor"/>
      </rPr>
      <t xml:space="preserve"> Wellenlänge</t>
    </r>
  </si>
  <si>
    <r>
      <t xml:space="preserve">needs light of a </t>
    </r>
    <r>
      <rPr>
        <sz val="11"/>
        <color theme="4"/>
        <rFont val="Calibri"/>
        <family val="2"/>
        <scheme val="minor"/>
      </rPr>
      <t>specific</t>
    </r>
    <r>
      <rPr>
        <sz val="11"/>
        <color theme="1"/>
        <rFont val="Calibri"/>
        <family val="2"/>
        <scheme val="minor"/>
      </rPr>
      <t xml:space="preserve"> wavelength</t>
    </r>
  </si>
  <si>
    <t>activated by light</t>
  </si>
  <si>
    <t>lichtaktiviert</t>
  </si>
  <si>
    <t>gruppe hie</t>
  </si>
  <si>
    <t>nt_sum hie</t>
  </si>
  <si>
    <t>nt_mittel hie</t>
  </si>
  <si>
    <t>vt_sum hie</t>
  </si>
  <si>
    <t>vt_mittel hie</t>
  </si>
  <si>
    <t>C Datenauswertung Gruppe hie</t>
  </si>
  <si>
    <t>D Datenauswertung Gruppe f-a</t>
  </si>
  <si>
    <t>f-a-leute erfassen abstraktes besser (photokatalyse, absorbs light)</t>
  </si>
  <si>
    <t>gruppe f-a</t>
  </si>
  <si>
    <t>1 sus f-a hier nicht aufgeführt, da nachtest fehlt SABERT03M</t>
  </si>
  <si>
    <t>bei f-a aufpassen, da 49 flüchtling (kurdisch als muttersprache), rausgenommen, 8 probanden f-a</t>
  </si>
  <si>
    <t>nt_sum f-a</t>
  </si>
  <si>
    <t>nt_mittel f-a</t>
  </si>
  <si>
    <t>vt_sum f-a</t>
  </si>
  <si>
    <t>vt_mittel f-a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</si>
</sst>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6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0" fillId="7" borderId="0" xfId="0" applyFill="1" applyAlignment="1"/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11" xfId="0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0.27272727272727271</c:v>
                </c:pt>
                <c:pt idx="1">
                  <c:v>1.4545454545454546</c:v>
                </c:pt>
                <c:pt idx="2">
                  <c:v>0.13636363636363635</c:v>
                </c:pt>
                <c:pt idx="3">
                  <c:v>1.5909090909090908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0.8571428571428571</c:v>
                </c:pt>
                <c:pt idx="1">
                  <c:v>0.7142857142857143</c:v>
                </c:pt>
                <c:pt idx="2">
                  <c:v>0.14285714285714285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9454192"/>
        <c:axId val="449458504"/>
      </c:barChart>
      <c:catAx>
        <c:axId val="44945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9458504"/>
        <c:crosses val="autoZero"/>
        <c:auto val="1"/>
        <c:lblAlgn val="ctr"/>
        <c:lblOffset val="100"/>
        <c:noMultiLvlLbl val="0"/>
      </c:catAx>
      <c:valAx>
        <c:axId val="449458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945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Photokatalysator</a:t>
            </a:r>
            <a:r>
              <a:rPr lang="en-US" baseline="0"/>
              <a:t> </a:t>
            </a:r>
            <a:r>
              <a:rPr lang="en-US"/>
              <a:t>- Mittelwerte normiert zu allen Inhaltsaspekten dt. und engl. - Testgruppe gesamt und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netzdiagramm_mittel_überalles!$B$11:$M$11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netzdiagramm_mittel_überalles!$B$12:$M$12</c:f>
              <c:numCache>
                <c:formatCode>General</c:formatCode>
                <c:ptCount val="12"/>
                <c:pt idx="0">
                  <c:v>8.5106382978723402E-2</c:v>
                </c:pt>
                <c:pt idx="1">
                  <c:v>2.1276595744680851E-2</c:v>
                </c:pt>
                <c:pt idx="2">
                  <c:v>0.10638297872340426</c:v>
                </c:pt>
                <c:pt idx="3">
                  <c:v>2.1276595744680851E-2</c:v>
                </c:pt>
                <c:pt idx="4">
                  <c:v>6.3829787234042548E-2</c:v>
                </c:pt>
                <c:pt idx="5">
                  <c:v>4.2553191489361701E-2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netzdiagramm_mittel_überalles!$B$11:$M$11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netzdiagramm_mittel_überalles!$B$13:$M$13</c:f>
              <c:numCache>
                <c:formatCode>General</c:formatCode>
                <c:ptCount val="12"/>
                <c:pt idx="0">
                  <c:v>0.21276595744680851</c:v>
                </c:pt>
                <c:pt idx="1">
                  <c:v>0.31914893617021278</c:v>
                </c:pt>
                <c:pt idx="2">
                  <c:v>0.1276595744680851</c:v>
                </c:pt>
                <c:pt idx="3">
                  <c:v>0.10638297872340426</c:v>
                </c:pt>
                <c:pt idx="4">
                  <c:v>0.1702127659574468</c:v>
                </c:pt>
                <c:pt idx="5">
                  <c:v>0.14893617021276595</c:v>
                </c:pt>
                <c:pt idx="6">
                  <c:v>0.25531914893617019</c:v>
                </c:pt>
                <c:pt idx="7">
                  <c:v>0.25531914893617019</c:v>
                </c:pt>
                <c:pt idx="8">
                  <c:v>0</c:v>
                </c:pt>
                <c:pt idx="9">
                  <c:v>1.0638297872340425E-2</c:v>
                </c:pt>
                <c:pt idx="10">
                  <c:v>2.1276595744680851E-2</c:v>
                </c:pt>
                <c:pt idx="11">
                  <c:v>2.1276595744680851E-2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455368"/>
        <c:axId val="449458896"/>
      </c:radarChart>
      <c:catAx>
        <c:axId val="44945536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49458896"/>
        <c:crosses val="autoZero"/>
        <c:auto val="1"/>
        <c:lblAlgn val="ctr"/>
        <c:lblOffset val="100"/>
        <c:noMultiLvlLbl val="0"/>
      </c:catAx>
      <c:valAx>
        <c:axId val="44945889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9455368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Photokatalysator - Mittelwerte normiert zu allen Inhaltsaspekten dt. und engl. - Testgruppe gesamt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netzdiagramm_mittel_überalles!$B$27:$M$27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netzdiagramm_mittel_überalles!$B$28:$M$28</c:f>
              <c:numCache>
                <c:formatCode>General</c:formatCode>
                <c:ptCount val="12"/>
                <c:pt idx="0">
                  <c:v>0.13333333333333333</c:v>
                </c:pt>
                <c:pt idx="1">
                  <c:v>3.3333333333333333E-2</c:v>
                </c:pt>
                <c:pt idx="2">
                  <c:v>0.16666666666666666</c:v>
                </c:pt>
                <c:pt idx="3">
                  <c:v>3.3333333333333333E-2</c:v>
                </c:pt>
                <c:pt idx="4">
                  <c:v>0.1</c:v>
                </c:pt>
                <c:pt idx="5">
                  <c:v>6.6666666666666666E-2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netzdiagramm_mittel_überalles!$B$27:$M$27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netzdiagramm_mittel_überalles!$B$29:$M$29</c:f>
              <c:numCache>
                <c:formatCode>General</c:formatCode>
                <c:ptCount val="12"/>
                <c:pt idx="0">
                  <c:v>0.33333333333333331</c:v>
                </c:pt>
                <c:pt idx="1">
                  <c:v>0.5</c:v>
                </c:pt>
                <c:pt idx="2">
                  <c:v>0.2</c:v>
                </c:pt>
                <c:pt idx="3">
                  <c:v>0.16666666666666666</c:v>
                </c:pt>
                <c:pt idx="4">
                  <c:v>0.26666666666666666</c:v>
                </c:pt>
                <c:pt idx="5">
                  <c:v>0.23333333333333334</c:v>
                </c:pt>
                <c:pt idx="6">
                  <c:v>0.4</c:v>
                </c:pt>
                <c:pt idx="7">
                  <c:v>0.4</c:v>
                </c:pt>
                <c:pt idx="8">
                  <c:v>0</c:v>
                </c:pt>
                <c:pt idx="9">
                  <c:v>1.6666666666666666E-2</c:v>
                </c:pt>
                <c:pt idx="10">
                  <c:v>3.3333333333333333E-2</c:v>
                </c:pt>
                <c:pt idx="11">
                  <c:v>3.3333333333333333E-2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460464"/>
        <c:axId val="449459288"/>
      </c:radarChart>
      <c:catAx>
        <c:axId val="44946046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49459288"/>
        <c:crosses val="autoZero"/>
        <c:auto val="1"/>
        <c:lblAlgn val="ctr"/>
        <c:lblOffset val="100"/>
        <c:noMultiLvlLbl val="0"/>
      </c:catAx>
      <c:valAx>
        <c:axId val="44945928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9460464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Hie (N=22) - Photokatalysator</a:t>
            </a:r>
          </a:p>
        </c:rich>
      </c:tx>
      <c:layout>
        <c:manualLayout>
          <c:xMode val="edge"/>
          <c:yMode val="edge"/>
          <c:x val="0.31305841149137692"/>
          <c:y val="0.11201208653082668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netzdiagramm_mittel_überalles!$B$41:$M$41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netzdiagramm_mittel_überalles!$B$42:$M$42</c:f>
              <c:numCache>
                <c:formatCode>General</c:formatCode>
                <c:ptCount val="12"/>
                <c:pt idx="0">
                  <c:v>4.5454545454545456E-2</c:v>
                </c:pt>
                <c:pt idx="1">
                  <c:v>4.5454545454545456E-2</c:v>
                </c:pt>
                <c:pt idx="2">
                  <c:v>9.0909090909090912E-2</c:v>
                </c:pt>
                <c:pt idx="3">
                  <c:v>0</c:v>
                </c:pt>
                <c:pt idx="4">
                  <c:v>0.13636363636363635</c:v>
                </c:pt>
                <c:pt idx="5">
                  <c:v>9.0909090909090912E-2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netzdiagramm_mittel_überalles!$B$41:$M$41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netzdiagramm_mittel_überalles!$B$43:$M$43</c:f>
              <c:numCache>
                <c:formatCode>General</c:formatCode>
                <c:ptCount val="12"/>
                <c:pt idx="0">
                  <c:v>0.40909090909090912</c:v>
                </c:pt>
                <c:pt idx="1">
                  <c:v>0.59090909090909094</c:v>
                </c:pt>
                <c:pt idx="2">
                  <c:v>0.22727272727272727</c:v>
                </c:pt>
                <c:pt idx="3">
                  <c:v>0.22727272727272727</c:v>
                </c:pt>
                <c:pt idx="4">
                  <c:v>0.36363636363636365</c:v>
                </c:pt>
                <c:pt idx="5">
                  <c:v>0.31818181818181818</c:v>
                </c:pt>
                <c:pt idx="6">
                  <c:v>0.45454545454545453</c:v>
                </c:pt>
                <c:pt idx="7">
                  <c:v>0.45454545454545453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459680"/>
        <c:axId val="449456152"/>
      </c:radarChart>
      <c:catAx>
        <c:axId val="44945968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49456152"/>
        <c:crosses val="autoZero"/>
        <c:auto val="1"/>
        <c:lblAlgn val="ctr"/>
        <c:lblOffset val="100"/>
        <c:noMultiLvlLbl val="0"/>
      </c:catAx>
      <c:valAx>
        <c:axId val="44945615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9459680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 (N=7) - Photokatalysator</a:t>
            </a:r>
          </a:p>
        </c:rich>
      </c:tx>
      <c:layout>
        <c:manualLayout>
          <c:xMode val="edge"/>
          <c:yMode val="edge"/>
          <c:x val="0.38192991628369161"/>
          <c:y val="0.12109414760089371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netzdiagramm_mittel_überalles!$B$55:$M$55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netzdiagramm_mittel_überalles!$B$56:$M$56</c:f>
              <c:numCache>
                <c:formatCode>General</c:formatCode>
                <c:ptCount val="12"/>
                <c:pt idx="0">
                  <c:v>0.42857142857142855</c:v>
                </c:pt>
                <c:pt idx="1">
                  <c:v>0</c:v>
                </c:pt>
                <c:pt idx="2">
                  <c:v>0.42857142857142855</c:v>
                </c:pt>
                <c:pt idx="3">
                  <c:v>0.14285714285714285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netzdiagramm_mittel_überalles!$B$55:$M$55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netzdiagramm_mittel_überalles!$B$57:$M$57</c:f>
              <c:numCache>
                <c:formatCode>General</c:formatCode>
                <c:ptCount val="12"/>
                <c:pt idx="0">
                  <c:v>0.14285714285714285</c:v>
                </c:pt>
                <c:pt idx="1">
                  <c:v>0.2857142857142857</c:v>
                </c:pt>
                <c:pt idx="2">
                  <c:v>0.14285714285714285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0.2857142857142857</c:v>
                </c:pt>
                <c:pt idx="7">
                  <c:v>0.2857142857142857</c:v>
                </c:pt>
                <c:pt idx="8">
                  <c:v>0</c:v>
                </c:pt>
                <c:pt idx="9">
                  <c:v>7.1428571428571425E-2</c:v>
                </c:pt>
                <c:pt idx="10">
                  <c:v>0.14285714285714285</c:v>
                </c:pt>
                <c:pt idx="11">
                  <c:v>0.14285714285714285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457328"/>
        <c:axId val="693785400"/>
      </c:radarChart>
      <c:catAx>
        <c:axId val="4494573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93785400"/>
        <c:crosses val="autoZero"/>
        <c:auto val="1"/>
        <c:lblAlgn val="ctr"/>
        <c:lblOffset val="100"/>
        <c:noMultiLvlLbl val="0"/>
      </c:catAx>
      <c:valAx>
        <c:axId val="69378540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9457328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</c:strCache>
            </c:strRef>
          </c:cat>
          <c:val>
            <c:numRef>
              <c:f>netzdiagramm_mittel_überalles!$B$69:$K$69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lichtaktiviert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</c:strCache>
            </c:strRef>
          </c:cat>
          <c:val>
            <c:numRef>
              <c:f>netzdiagramm_mittel_überalles!$B$70:$K$70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85792"/>
        <c:axId val="693786576"/>
      </c:radarChart>
      <c:catAx>
        <c:axId val="69378579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93786576"/>
        <c:crosses val="autoZero"/>
        <c:auto val="1"/>
        <c:lblAlgn val="ctr"/>
        <c:lblOffset val="100"/>
        <c:noMultiLvlLbl val="0"/>
      </c:catAx>
      <c:valAx>
        <c:axId val="69378657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378579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28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69"/>
  <sheetViews>
    <sheetView tabSelected="1" topLeftCell="K7" zoomScale="70" zoomScaleNormal="70" workbookViewId="0">
      <pane ySplit="1230" topLeftCell="A4" activePane="bottomLeft"/>
      <selection activeCell="N9" sqref="N9"/>
      <selection pane="bottomLeft" activeCell="P4" sqref="P4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15.7109375" bestFit="1" customWidth="1"/>
    <col min="6" max="9" width="13.5703125" customWidth="1"/>
    <col min="10" max="10" width="32.28515625" customWidth="1"/>
    <col min="11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G1" t="s">
        <v>102</v>
      </c>
    </row>
    <row r="2" spans="2:39" x14ac:dyDescent="0.25">
      <c r="AF2" s="18"/>
    </row>
    <row r="3" spans="2:39" x14ac:dyDescent="0.25">
      <c r="E3" t="s">
        <v>108</v>
      </c>
      <c r="K3" t="s">
        <v>212</v>
      </c>
      <c r="AF3" s="18"/>
    </row>
    <row r="4" spans="2:39" ht="15.75" thickBot="1" x14ac:dyDescent="0.3">
      <c r="G4" s="52" t="s">
        <v>92</v>
      </c>
      <c r="H4" s="52"/>
      <c r="I4" s="52"/>
      <c r="J4" s="45" t="s">
        <v>93</v>
      </c>
      <c r="K4" s="57" t="s">
        <v>227</v>
      </c>
      <c r="L4" s="57"/>
      <c r="M4" s="57"/>
      <c r="N4" s="57"/>
      <c r="O4" s="57"/>
      <c r="P4" s="20" t="s">
        <v>235</v>
      </c>
      <c r="Q4" t="s">
        <v>213</v>
      </c>
    </row>
    <row r="5" spans="2:39" ht="15.75" thickBot="1" x14ac:dyDescent="0.3">
      <c r="E5" s="33" t="s">
        <v>26</v>
      </c>
      <c r="F5" s="34">
        <v>47</v>
      </c>
      <c r="G5" s="52">
        <v>19</v>
      </c>
      <c r="H5" s="52"/>
      <c r="I5" s="52"/>
      <c r="J5" s="45">
        <v>30</v>
      </c>
      <c r="K5" s="57">
        <v>22</v>
      </c>
      <c r="L5" s="57"/>
      <c r="M5" s="57"/>
      <c r="N5" s="57"/>
      <c r="O5" s="57"/>
      <c r="P5" s="20">
        <v>7</v>
      </c>
      <c r="Q5" t="s">
        <v>236</v>
      </c>
    </row>
    <row r="6" spans="2:39" x14ac:dyDescent="0.25">
      <c r="Q6" t="s">
        <v>237</v>
      </c>
    </row>
    <row r="7" spans="2:39" ht="15.75" thickBot="1" x14ac:dyDescent="0.3">
      <c r="J7" s="52" t="s">
        <v>111</v>
      </c>
      <c r="V7" s="52" t="s">
        <v>114</v>
      </c>
      <c r="AB7" s="45" t="s">
        <v>12</v>
      </c>
      <c r="AC7" s="45" t="s">
        <v>12</v>
      </c>
      <c r="AE7" t="s">
        <v>4</v>
      </c>
      <c r="AF7" s="1" t="s">
        <v>5</v>
      </c>
      <c r="AG7" s="21"/>
      <c r="AH7" t="s">
        <v>6</v>
      </c>
      <c r="AI7" t="s">
        <v>7</v>
      </c>
      <c r="AJ7" t="s">
        <v>8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205</v>
      </c>
      <c r="D8" s="45" t="s">
        <v>27</v>
      </c>
      <c r="F8" s="36">
        <v>1</v>
      </c>
      <c r="G8" s="43">
        <f>F8</f>
        <v>1</v>
      </c>
      <c r="H8" s="37">
        <v>1</v>
      </c>
      <c r="I8" s="43">
        <f>H8</f>
        <v>1</v>
      </c>
      <c r="J8" s="37">
        <v>1</v>
      </c>
      <c r="K8" s="43">
        <f>J8</f>
        <v>1</v>
      </c>
      <c r="L8" s="37">
        <v>1</v>
      </c>
      <c r="M8" s="43">
        <v>1</v>
      </c>
      <c r="N8" s="37">
        <v>4</v>
      </c>
      <c r="O8" s="43">
        <v>4</v>
      </c>
      <c r="P8" s="37">
        <v>1</v>
      </c>
      <c r="Q8" s="43">
        <v>1</v>
      </c>
      <c r="R8" s="37"/>
      <c r="S8" s="43"/>
      <c r="T8" s="37"/>
      <c r="U8" s="43"/>
      <c r="V8" s="37"/>
      <c r="W8" s="43"/>
      <c r="X8" s="37"/>
      <c r="Y8" s="43"/>
      <c r="Z8" s="37"/>
      <c r="AA8" s="44"/>
      <c r="AB8" s="7">
        <f>SUM(J8,F8,P8,R8,T8,V8,X8,Z8,L8,N8,H8)</f>
        <v>9</v>
      </c>
      <c r="AC8" s="6">
        <f>SUM(K8,Y8,W8,U8,S8,Q8,G8,AA8,M8,O8,I8)</f>
        <v>9</v>
      </c>
      <c r="AG8" s="21"/>
      <c r="AL8">
        <f t="shared" ref="AL8:AL80" si="1">AB8</f>
        <v>9</v>
      </c>
      <c r="AM8">
        <f t="shared" ref="AM8:AM80" si="2">AC8</f>
        <v>9</v>
      </c>
    </row>
    <row r="9" spans="2:39" ht="45" customHeight="1" thickBot="1" x14ac:dyDescent="0.3">
      <c r="B9" s="26" t="s">
        <v>207</v>
      </c>
      <c r="C9" t="s">
        <v>0</v>
      </c>
      <c r="F9" s="79" t="s">
        <v>215</v>
      </c>
      <c r="G9" s="47" t="s">
        <v>216</v>
      </c>
      <c r="H9" s="47" t="s">
        <v>217</v>
      </c>
      <c r="I9" s="47" t="s">
        <v>218</v>
      </c>
      <c r="J9" s="47" t="s">
        <v>219</v>
      </c>
      <c r="K9" s="47" t="s">
        <v>220</v>
      </c>
      <c r="L9" s="80" t="s">
        <v>226</v>
      </c>
      <c r="M9" s="47" t="s">
        <v>225</v>
      </c>
      <c r="N9" s="47" t="s">
        <v>221</v>
      </c>
      <c r="O9" s="33" t="s">
        <v>222</v>
      </c>
      <c r="P9" s="65" t="s">
        <v>223</v>
      </c>
      <c r="Q9" s="65" t="s">
        <v>224</v>
      </c>
      <c r="R9" s="33"/>
      <c r="S9" s="47"/>
      <c r="T9" s="47"/>
      <c r="U9" s="33"/>
      <c r="V9" s="33"/>
      <c r="W9" s="33"/>
      <c r="X9" s="33"/>
      <c r="Y9" s="33"/>
      <c r="Z9" s="38"/>
      <c r="AA9" s="39"/>
      <c r="AB9" s="7" t="s">
        <v>2</v>
      </c>
      <c r="AC9" s="6" t="s">
        <v>3</v>
      </c>
      <c r="AG9" s="49"/>
      <c r="AL9" t="str">
        <f t="shared" si="1"/>
        <v>Summe D</v>
      </c>
      <c r="AM9" t="str">
        <f t="shared" si="2"/>
        <v>Summe E</v>
      </c>
    </row>
    <row r="10" spans="2:39" x14ac:dyDescent="0.25">
      <c r="B10" s="26"/>
      <c r="D10" s="54" t="s">
        <v>86</v>
      </c>
      <c r="E10" s="55" t="s">
        <v>87</v>
      </c>
      <c r="F10" s="9" t="s">
        <v>0</v>
      </c>
      <c r="G10" s="10" t="s">
        <v>1</v>
      </c>
      <c r="H10" s="50" t="s">
        <v>33</v>
      </c>
      <c r="I10" s="10" t="s">
        <v>34</v>
      </c>
      <c r="J10" s="50" t="s">
        <v>33</v>
      </c>
      <c r="K10" s="10" t="s">
        <v>34</v>
      </c>
      <c r="L10" s="50" t="s">
        <v>33</v>
      </c>
      <c r="M10" s="10" t="s">
        <v>34</v>
      </c>
      <c r="N10" s="50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15"/>
      <c r="AA10" s="10"/>
      <c r="AB10" s="13" t="s">
        <v>0</v>
      </c>
      <c r="AC10" s="14" t="s">
        <v>1</v>
      </c>
      <c r="AG10" s="49" t="s">
        <v>29</v>
      </c>
      <c r="AH10" s="26" t="s">
        <v>31</v>
      </c>
      <c r="AL10" t="str">
        <f t="shared" si="1"/>
        <v>D</v>
      </c>
      <c r="AM10" t="str">
        <f t="shared" si="2"/>
        <v>E</v>
      </c>
    </row>
    <row r="11" spans="2:39" x14ac:dyDescent="0.25">
      <c r="B11" s="26" t="s">
        <v>206</v>
      </c>
      <c r="C11" t="s">
        <v>206</v>
      </c>
      <c r="D11" s="52">
        <v>1</v>
      </c>
      <c r="E11" s="52" t="s">
        <v>35</v>
      </c>
      <c r="F11" s="24"/>
      <c r="G11" s="4"/>
      <c r="H11" s="72"/>
      <c r="I11" s="4"/>
      <c r="J11" s="51"/>
      <c r="K11" s="5"/>
      <c r="L11" s="74"/>
      <c r="M11" s="75"/>
      <c r="N11" s="69"/>
      <c r="O11" s="5"/>
      <c r="P11" s="24"/>
      <c r="Q11" s="4"/>
      <c r="R11" s="51"/>
      <c r="S11" s="5"/>
      <c r="T11" s="24"/>
      <c r="U11" s="4"/>
      <c r="V11" s="51"/>
      <c r="W11" s="5"/>
      <c r="X11" s="2"/>
      <c r="Y11" s="4"/>
      <c r="Z11" s="2"/>
      <c r="AA11" s="4"/>
      <c r="AB11" s="7">
        <f>SUM(J11,F11,P11,R11,T11,V11,X11,Z11,L11,N11,H11)</f>
        <v>0</v>
      </c>
      <c r="AC11" s="6">
        <f>SUM(K11,Y11,W11,U11,S11,Q11,G11,AA11,M11,O11,I11)</f>
        <v>0</v>
      </c>
      <c r="AG11" s="21"/>
      <c r="AH11" s="26"/>
      <c r="AJ11">
        <f t="shared" ref="AJ11:AJ42" si="3">D11</f>
        <v>1</v>
      </c>
      <c r="AL11">
        <f t="shared" si="1"/>
        <v>0</v>
      </c>
      <c r="AM11">
        <f t="shared" si="2"/>
        <v>0</v>
      </c>
    </row>
    <row r="12" spans="2:39" x14ac:dyDescent="0.25">
      <c r="B12" s="26" t="s">
        <v>206</v>
      </c>
      <c r="C12" t="s">
        <v>206</v>
      </c>
      <c r="D12" s="52">
        <v>2</v>
      </c>
      <c r="E12" s="52" t="s">
        <v>36</v>
      </c>
      <c r="F12" s="24"/>
      <c r="G12" s="4"/>
      <c r="H12" s="72"/>
      <c r="I12" s="4"/>
      <c r="J12" s="51"/>
      <c r="K12" s="5"/>
      <c r="L12" s="74"/>
      <c r="M12" s="75"/>
      <c r="N12" s="69"/>
      <c r="O12" s="5"/>
      <c r="P12" s="24"/>
      <c r="Q12" s="4"/>
      <c r="R12" s="51"/>
      <c r="S12" s="5"/>
      <c r="T12" s="24"/>
      <c r="U12" s="4"/>
      <c r="V12" s="51"/>
      <c r="W12" s="5"/>
      <c r="X12" s="2"/>
      <c r="Y12" s="4"/>
      <c r="Z12" s="2"/>
      <c r="AA12" s="4"/>
      <c r="AB12" s="7">
        <f t="shared" ref="AB12:AB62" si="4">SUM(J12,F12,P12,R12,T12,V12,X12,Z12,L12,N12,H12)</f>
        <v>0</v>
      </c>
      <c r="AC12" s="6">
        <f t="shared" ref="AC12:AC62" si="5">SUM(K12,Y12,W12,U12,S12,Q12,G12,AA12,M12,O12,I12)</f>
        <v>0</v>
      </c>
      <c r="AG12" s="21"/>
      <c r="AJ12">
        <f t="shared" si="3"/>
        <v>2</v>
      </c>
      <c r="AL12">
        <f t="shared" si="1"/>
        <v>0</v>
      </c>
      <c r="AM12">
        <f t="shared" si="2"/>
        <v>0</v>
      </c>
    </row>
    <row r="13" spans="2:39" x14ac:dyDescent="0.25">
      <c r="B13" s="26" t="s">
        <v>206</v>
      </c>
      <c r="C13" t="s">
        <v>206</v>
      </c>
      <c r="D13" s="52">
        <v>3</v>
      </c>
      <c r="E13" s="52" t="s">
        <v>37</v>
      </c>
      <c r="F13" s="24"/>
      <c r="G13" s="4"/>
      <c r="H13" s="72"/>
      <c r="I13" s="4"/>
      <c r="J13" s="51"/>
      <c r="K13" s="5"/>
      <c r="L13" s="74"/>
      <c r="M13" s="75"/>
      <c r="N13" s="69"/>
      <c r="O13" s="5"/>
      <c r="P13" s="24"/>
      <c r="Q13" s="4"/>
      <c r="R13" s="51"/>
      <c r="S13" s="5"/>
      <c r="T13" s="24"/>
      <c r="U13" s="4"/>
      <c r="V13" s="51"/>
      <c r="W13" s="5"/>
      <c r="X13" s="2"/>
      <c r="Y13" s="4"/>
      <c r="Z13" s="2"/>
      <c r="AA13" s="4"/>
      <c r="AB13" s="7">
        <f t="shared" si="4"/>
        <v>0</v>
      </c>
      <c r="AC13" s="6">
        <f t="shared" si="5"/>
        <v>0</v>
      </c>
      <c r="AG13" s="21"/>
      <c r="AH13" s="26" t="s">
        <v>175</v>
      </c>
      <c r="AJ13">
        <f t="shared" si="3"/>
        <v>3</v>
      </c>
      <c r="AL13">
        <f t="shared" si="1"/>
        <v>0</v>
      </c>
      <c r="AM13">
        <f t="shared" si="2"/>
        <v>0</v>
      </c>
    </row>
    <row r="14" spans="2:39" x14ac:dyDescent="0.25">
      <c r="B14" s="26" t="s">
        <v>206</v>
      </c>
      <c r="C14" t="s">
        <v>206</v>
      </c>
      <c r="D14" s="52">
        <v>4</v>
      </c>
      <c r="E14" s="52" t="s">
        <v>38</v>
      </c>
      <c r="F14" s="24"/>
      <c r="G14" s="4"/>
      <c r="H14" s="72"/>
      <c r="I14" s="4"/>
      <c r="J14" s="51"/>
      <c r="K14" s="5"/>
      <c r="L14" s="74"/>
      <c r="M14" s="75"/>
      <c r="N14" s="69"/>
      <c r="O14" s="5"/>
      <c r="P14" s="24"/>
      <c r="Q14" s="4"/>
      <c r="R14" s="51"/>
      <c r="S14" s="5"/>
      <c r="T14" s="24"/>
      <c r="U14" s="4"/>
      <c r="V14" s="51"/>
      <c r="W14" s="5"/>
      <c r="X14" s="2"/>
      <c r="Y14" s="4"/>
      <c r="Z14" s="2"/>
      <c r="AA14" s="4"/>
      <c r="AB14" s="7">
        <f t="shared" si="4"/>
        <v>0</v>
      </c>
      <c r="AC14" s="6">
        <f t="shared" si="5"/>
        <v>0</v>
      </c>
      <c r="AG14" s="21"/>
      <c r="AH14" s="26"/>
      <c r="AJ14">
        <f t="shared" si="3"/>
        <v>4</v>
      </c>
      <c r="AL14">
        <f t="shared" si="1"/>
        <v>0</v>
      </c>
      <c r="AM14">
        <f t="shared" si="2"/>
        <v>0</v>
      </c>
    </row>
    <row r="15" spans="2:39" x14ac:dyDescent="0.25">
      <c r="B15" s="26" t="s">
        <v>206</v>
      </c>
      <c r="C15" t="s">
        <v>206</v>
      </c>
      <c r="D15" s="57">
        <v>5</v>
      </c>
      <c r="E15" s="57" t="s">
        <v>39</v>
      </c>
      <c r="F15" s="24"/>
      <c r="G15" s="4">
        <v>1</v>
      </c>
      <c r="H15" s="72"/>
      <c r="I15" s="4"/>
      <c r="J15" s="51">
        <v>1</v>
      </c>
      <c r="K15" s="5">
        <v>1</v>
      </c>
      <c r="L15" s="74">
        <v>1</v>
      </c>
      <c r="M15" s="75">
        <v>1</v>
      </c>
      <c r="N15" s="69"/>
      <c r="O15" s="5"/>
      <c r="P15" s="24"/>
      <c r="Q15" s="4"/>
      <c r="R15" s="51"/>
      <c r="S15" s="5"/>
      <c r="T15" s="17"/>
      <c r="U15" s="4"/>
      <c r="V15" s="51"/>
      <c r="W15" s="5"/>
      <c r="X15" s="2"/>
      <c r="Y15" s="4"/>
      <c r="Z15" s="2"/>
      <c r="AA15" s="4"/>
      <c r="AB15" s="7">
        <f t="shared" si="4"/>
        <v>2</v>
      </c>
      <c r="AC15" s="6">
        <f t="shared" si="5"/>
        <v>3</v>
      </c>
      <c r="AG15" s="21"/>
      <c r="AH15" s="26"/>
      <c r="AJ15">
        <f t="shared" si="3"/>
        <v>5</v>
      </c>
      <c r="AL15">
        <f t="shared" si="1"/>
        <v>2</v>
      </c>
      <c r="AM15">
        <f t="shared" si="2"/>
        <v>3</v>
      </c>
    </row>
    <row r="16" spans="2:39" x14ac:dyDescent="0.25">
      <c r="B16" s="26" t="s">
        <v>206</v>
      </c>
      <c r="C16" t="s">
        <v>206</v>
      </c>
      <c r="D16" s="57">
        <v>6</v>
      </c>
      <c r="E16" s="57" t="s">
        <v>40</v>
      </c>
      <c r="F16" s="24"/>
      <c r="G16" s="4"/>
      <c r="H16" s="72"/>
      <c r="I16" s="4"/>
      <c r="J16" s="51">
        <v>1</v>
      </c>
      <c r="K16" s="5"/>
      <c r="L16" s="74"/>
      <c r="M16" s="75"/>
      <c r="N16" s="69"/>
      <c r="O16" s="5"/>
      <c r="P16" s="24"/>
      <c r="Q16" s="4"/>
      <c r="R16" s="51"/>
      <c r="S16" s="5"/>
      <c r="T16" s="24"/>
      <c r="U16" s="4"/>
      <c r="V16" s="51"/>
      <c r="W16" s="5"/>
      <c r="X16" s="2"/>
      <c r="Y16" s="4"/>
      <c r="Z16" s="2"/>
      <c r="AA16" s="4"/>
      <c r="AB16" s="7">
        <f t="shared" si="4"/>
        <v>1</v>
      </c>
      <c r="AC16" s="6">
        <f t="shared" si="5"/>
        <v>0</v>
      </c>
      <c r="AG16" s="21"/>
      <c r="AH16" s="26"/>
      <c r="AJ16">
        <f t="shared" si="3"/>
        <v>6</v>
      </c>
      <c r="AL16">
        <f t="shared" si="1"/>
        <v>1</v>
      </c>
      <c r="AM16">
        <f t="shared" si="2"/>
        <v>0</v>
      </c>
    </row>
    <row r="17" spans="2:39" x14ac:dyDescent="0.25">
      <c r="B17" s="26" t="s">
        <v>206</v>
      </c>
      <c r="C17" t="s">
        <v>206</v>
      </c>
      <c r="D17" s="57">
        <v>7</v>
      </c>
      <c r="E17" s="57" t="s">
        <v>41</v>
      </c>
      <c r="F17" s="24">
        <v>1</v>
      </c>
      <c r="G17" s="4"/>
      <c r="H17" s="72"/>
      <c r="I17" s="4"/>
      <c r="J17" s="51"/>
      <c r="K17" s="5"/>
      <c r="L17" s="74">
        <v>1</v>
      </c>
      <c r="M17" s="75"/>
      <c r="N17" s="69"/>
      <c r="O17" s="5"/>
      <c r="P17" s="24"/>
      <c r="Q17" s="4"/>
      <c r="R17" s="51"/>
      <c r="S17" s="5"/>
      <c r="T17" s="24"/>
      <c r="U17" s="4"/>
      <c r="V17" s="51"/>
      <c r="W17" s="5"/>
      <c r="X17" s="2"/>
      <c r="Y17" s="4"/>
      <c r="Z17" s="2"/>
      <c r="AA17" s="4"/>
      <c r="AB17" s="7">
        <f t="shared" si="4"/>
        <v>2</v>
      </c>
      <c r="AC17" s="6">
        <f t="shared" si="5"/>
        <v>0</v>
      </c>
      <c r="AG17" s="21"/>
      <c r="AH17" s="26"/>
      <c r="AJ17">
        <f t="shared" si="3"/>
        <v>7</v>
      </c>
      <c r="AL17">
        <f t="shared" si="1"/>
        <v>2</v>
      </c>
      <c r="AM17">
        <f t="shared" si="2"/>
        <v>0</v>
      </c>
    </row>
    <row r="18" spans="2:39" x14ac:dyDescent="0.25">
      <c r="B18" s="26" t="s">
        <v>214</v>
      </c>
      <c r="C18" t="s">
        <v>206</v>
      </c>
      <c r="D18" s="57">
        <v>8</v>
      </c>
      <c r="E18" s="57" t="s">
        <v>42</v>
      </c>
      <c r="F18" s="24"/>
      <c r="G18" s="4"/>
      <c r="H18" s="72"/>
      <c r="I18" s="4"/>
      <c r="J18" s="51"/>
      <c r="K18" s="5"/>
      <c r="L18" s="74"/>
      <c r="M18" s="75"/>
      <c r="N18" s="69"/>
      <c r="O18" s="5"/>
      <c r="P18" s="24"/>
      <c r="Q18" s="4"/>
      <c r="R18" s="51"/>
      <c r="S18" s="5"/>
      <c r="T18" s="24"/>
      <c r="U18" s="4"/>
      <c r="V18" s="51"/>
      <c r="W18" s="5"/>
      <c r="X18" s="2"/>
      <c r="Y18" s="4"/>
      <c r="Z18" s="2"/>
      <c r="AA18" s="4"/>
      <c r="AB18" s="7" t="s">
        <v>211</v>
      </c>
      <c r="AC18" s="6" t="s">
        <v>211</v>
      </c>
      <c r="AG18" s="21"/>
      <c r="AH18" s="26"/>
      <c r="AJ18">
        <f t="shared" si="3"/>
        <v>8</v>
      </c>
      <c r="AL18" t="str">
        <f t="shared" si="1"/>
        <v>rausgenommen</v>
      </c>
      <c r="AM18" t="str">
        <f t="shared" si="2"/>
        <v>rausgenommen</v>
      </c>
    </row>
    <row r="19" spans="2:39" x14ac:dyDescent="0.25">
      <c r="B19" s="26" t="s">
        <v>214</v>
      </c>
      <c r="C19" t="s">
        <v>206</v>
      </c>
      <c r="D19" s="20">
        <v>9</v>
      </c>
      <c r="E19" s="20" t="s">
        <v>43</v>
      </c>
      <c r="F19" s="24"/>
      <c r="G19" s="4"/>
      <c r="H19" s="72"/>
      <c r="I19" s="4"/>
      <c r="J19" s="51"/>
      <c r="K19" s="5"/>
      <c r="L19" s="74"/>
      <c r="M19" s="75"/>
      <c r="N19" s="69"/>
      <c r="O19" s="5"/>
      <c r="P19" s="24"/>
      <c r="Q19" s="4"/>
      <c r="R19" s="51"/>
      <c r="S19" s="5"/>
      <c r="T19" s="24"/>
      <c r="U19" s="4"/>
      <c r="V19" s="51"/>
      <c r="W19" s="5"/>
      <c r="X19" s="2"/>
      <c r="Y19" s="4"/>
      <c r="Z19" s="2"/>
      <c r="AA19" s="4"/>
      <c r="AB19" s="7" t="s">
        <v>211</v>
      </c>
      <c r="AC19" s="6" t="s">
        <v>211</v>
      </c>
      <c r="AG19" s="21"/>
      <c r="AH19" s="26"/>
      <c r="AJ19">
        <f t="shared" si="3"/>
        <v>9</v>
      </c>
      <c r="AL19" t="str">
        <f t="shared" si="1"/>
        <v>rausgenommen</v>
      </c>
      <c r="AM19" t="str">
        <f t="shared" si="2"/>
        <v>rausgenommen</v>
      </c>
    </row>
    <row r="20" spans="2:39" x14ac:dyDescent="0.25">
      <c r="B20" s="26"/>
      <c r="D20" s="58">
        <v>10</v>
      </c>
      <c r="E20" s="30" t="s">
        <v>104</v>
      </c>
      <c r="F20" s="30"/>
      <c r="G20" s="10"/>
      <c r="H20" s="50"/>
      <c r="I20" s="10"/>
      <c r="J20" s="11"/>
      <c r="K20" s="12"/>
      <c r="L20" s="76"/>
      <c r="M20" s="77"/>
      <c r="N20" s="70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30"/>
      <c r="AA20" s="62"/>
      <c r="AB20" s="7"/>
      <c r="AC20" s="6"/>
      <c r="AG20" s="21"/>
      <c r="AH20" s="26"/>
      <c r="AJ20">
        <f t="shared" si="3"/>
        <v>10</v>
      </c>
      <c r="AL20">
        <f t="shared" si="1"/>
        <v>0</v>
      </c>
      <c r="AM20">
        <f t="shared" si="2"/>
        <v>0</v>
      </c>
    </row>
    <row r="21" spans="2:39" x14ac:dyDescent="0.25">
      <c r="B21" s="26" t="s">
        <v>206</v>
      </c>
      <c r="C21" t="s">
        <v>206</v>
      </c>
      <c r="D21" s="57">
        <v>11</v>
      </c>
      <c r="E21" s="57" t="s">
        <v>44</v>
      </c>
      <c r="F21" s="24"/>
      <c r="G21" s="4">
        <v>1</v>
      </c>
      <c r="H21" s="72">
        <v>1</v>
      </c>
      <c r="I21" s="4">
        <v>1</v>
      </c>
      <c r="J21" s="51"/>
      <c r="K21" s="5"/>
      <c r="L21" s="74">
        <v>1</v>
      </c>
      <c r="M21" s="75">
        <v>1</v>
      </c>
      <c r="N21" s="69"/>
      <c r="O21" s="5"/>
      <c r="P21" s="24"/>
      <c r="Q21" s="4"/>
      <c r="R21" s="51"/>
      <c r="S21" s="5"/>
      <c r="T21" s="24"/>
      <c r="U21" s="4"/>
      <c r="V21" s="51"/>
      <c r="W21" s="5"/>
      <c r="X21" s="2"/>
      <c r="Y21" s="4"/>
      <c r="Z21" s="2"/>
      <c r="AA21" s="4"/>
      <c r="AB21" s="7">
        <f t="shared" si="4"/>
        <v>2</v>
      </c>
      <c r="AC21" s="6">
        <f t="shared" si="5"/>
        <v>3</v>
      </c>
      <c r="AG21" s="21"/>
      <c r="AH21" s="26" t="s">
        <v>176</v>
      </c>
      <c r="AJ21">
        <f t="shared" si="3"/>
        <v>11</v>
      </c>
      <c r="AL21">
        <f t="shared" si="1"/>
        <v>2</v>
      </c>
      <c r="AM21">
        <f t="shared" si="2"/>
        <v>3</v>
      </c>
    </row>
    <row r="22" spans="2:39" x14ac:dyDescent="0.25">
      <c r="B22" s="26" t="s">
        <v>206</v>
      </c>
      <c r="C22" t="s">
        <v>206</v>
      </c>
      <c r="D22" s="20">
        <v>12</v>
      </c>
      <c r="E22" s="20" t="s">
        <v>45</v>
      </c>
      <c r="F22" s="24"/>
      <c r="G22" s="4"/>
      <c r="H22" s="72"/>
      <c r="I22" s="4"/>
      <c r="J22" s="51"/>
      <c r="K22" s="5"/>
      <c r="L22" s="74"/>
      <c r="M22" s="75"/>
      <c r="N22" s="69"/>
      <c r="O22" s="5"/>
      <c r="P22" s="24"/>
      <c r="Q22" s="4"/>
      <c r="R22" s="51"/>
      <c r="S22" s="5"/>
      <c r="T22" s="24"/>
      <c r="U22" s="4"/>
      <c r="V22" s="51"/>
      <c r="W22" s="5"/>
      <c r="X22" s="2"/>
      <c r="Y22" s="4"/>
      <c r="Z22" s="2"/>
      <c r="AA22" s="4"/>
      <c r="AB22" s="7">
        <f t="shared" si="4"/>
        <v>0</v>
      </c>
      <c r="AC22" s="6">
        <f t="shared" si="5"/>
        <v>0</v>
      </c>
      <c r="AG22" s="21"/>
      <c r="AH22" s="26" t="s">
        <v>177</v>
      </c>
      <c r="AJ22">
        <f t="shared" si="3"/>
        <v>12</v>
      </c>
      <c r="AL22">
        <f t="shared" si="1"/>
        <v>0</v>
      </c>
      <c r="AM22">
        <f t="shared" si="2"/>
        <v>0</v>
      </c>
    </row>
    <row r="23" spans="2:39" x14ac:dyDescent="0.25">
      <c r="B23" s="26" t="s">
        <v>206</v>
      </c>
      <c r="C23" t="s">
        <v>206</v>
      </c>
      <c r="D23" s="57">
        <v>13</v>
      </c>
      <c r="E23" s="57" t="s">
        <v>46</v>
      </c>
      <c r="F23" s="24">
        <v>1</v>
      </c>
      <c r="G23" s="4">
        <v>1</v>
      </c>
      <c r="H23" s="72"/>
      <c r="I23" s="4"/>
      <c r="J23" s="51"/>
      <c r="K23" s="5">
        <v>1</v>
      </c>
      <c r="L23" s="74"/>
      <c r="M23" s="75"/>
      <c r="N23" s="69"/>
      <c r="O23" s="5"/>
      <c r="P23" s="24"/>
      <c r="Q23" s="4"/>
      <c r="R23" s="51"/>
      <c r="S23" s="5"/>
      <c r="T23" s="24"/>
      <c r="U23" s="19"/>
      <c r="V23" s="51"/>
      <c r="W23" s="5"/>
      <c r="X23" s="2"/>
      <c r="Y23" s="4"/>
      <c r="Z23" s="2"/>
      <c r="AA23" s="4"/>
      <c r="AB23" s="7">
        <f t="shared" si="4"/>
        <v>1</v>
      </c>
      <c r="AC23" s="6">
        <f t="shared" si="5"/>
        <v>2</v>
      </c>
      <c r="AG23" s="21"/>
      <c r="AH23" s="26"/>
      <c r="AJ23">
        <f t="shared" si="3"/>
        <v>13</v>
      </c>
      <c r="AL23">
        <f t="shared" si="1"/>
        <v>1</v>
      </c>
      <c r="AM23">
        <f t="shared" si="2"/>
        <v>2</v>
      </c>
    </row>
    <row r="24" spans="2:39" x14ac:dyDescent="0.25">
      <c r="B24" s="26" t="s">
        <v>206</v>
      </c>
      <c r="C24" t="s">
        <v>206</v>
      </c>
      <c r="D24" s="52">
        <v>14</v>
      </c>
      <c r="E24" s="52" t="s">
        <v>47</v>
      </c>
      <c r="F24" s="24"/>
      <c r="G24" s="4"/>
      <c r="H24" s="72"/>
      <c r="I24" s="4"/>
      <c r="J24" s="51"/>
      <c r="K24" s="5"/>
      <c r="L24" s="74"/>
      <c r="M24" s="75"/>
      <c r="N24" s="69"/>
      <c r="O24" s="5"/>
      <c r="P24" s="24"/>
      <c r="Q24" s="4"/>
      <c r="R24" s="51"/>
      <c r="S24" s="5"/>
      <c r="T24" s="24"/>
      <c r="U24" s="4"/>
      <c r="V24" s="51"/>
      <c r="W24" s="5"/>
      <c r="X24" s="2"/>
      <c r="Y24" s="4"/>
      <c r="Z24" s="2"/>
      <c r="AA24" s="4"/>
      <c r="AB24" s="7">
        <f t="shared" si="4"/>
        <v>0</v>
      </c>
      <c r="AC24" s="6">
        <f t="shared" si="5"/>
        <v>0</v>
      </c>
      <c r="AG24" s="21"/>
      <c r="AH24" s="26"/>
      <c r="AJ24">
        <f t="shared" si="3"/>
        <v>14</v>
      </c>
      <c r="AL24">
        <f t="shared" si="1"/>
        <v>0</v>
      </c>
      <c r="AM24">
        <f t="shared" si="2"/>
        <v>0</v>
      </c>
    </row>
    <row r="25" spans="2:39" x14ac:dyDescent="0.25">
      <c r="B25" s="26"/>
      <c r="D25" s="22"/>
      <c r="E25" s="22" t="s">
        <v>101</v>
      </c>
      <c r="F25" s="22"/>
      <c r="G25" s="4"/>
      <c r="H25" s="72"/>
      <c r="I25" s="4"/>
      <c r="J25" s="51"/>
      <c r="K25" s="5"/>
      <c r="L25" s="74"/>
      <c r="M25" s="75"/>
      <c r="N25" s="69"/>
      <c r="O25" s="5"/>
      <c r="P25" s="24"/>
      <c r="Q25" s="4"/>
      <c r="R25" s="51"/>
      <c r="S25" s="5"/>
      <c r="T25" s="24"/>
      <c r="U25" s="4"/>
      <c r="V25" s="51"/>
      <c r="W25" s="5"/>
      <c r="X25" s="2"/>
      <c r="Y25" s="4"/>
      <c r="Z25" s="22"/>
      <c r="AA25" s="60"/>
      <c r="AB25" s="7"/>
      <c r="AC25" s="6"/>
      <c r="AG25" s="21"/>
      <c r="AH25" s="26"/>
      <c r="AJ25">
        <f t="shared" si="3"/>
        <v>0</v>
      </c>
      <c r="AL25">
        <f t="shared" si="1"/>
        <v>0</v>
      </c>
      <c r="AM25">
        <f t="shared" si="2"/>
        <v>0</v>
      </c>
    </row>
    <row r="26" spans="2:39" x14ac:dyDescent="0.25">
      <c r="B26" s="26" t="s">
        <v>206</v>
      </c>
      <c r="C26" t="s">
        <v>206</v>
      </c>
      <c r="D26" s="52">
        <v>16</v>
      </c>
      <c r="E26" s="52" t="s">
        <v>48</v>
      </c>
      <c r="F26" s="24"/>
      <c r="G26" s="4"/>
      <c r="H26" s="72"/>
      <c r="I26" s="4"/>
      <c r="J26" s="51"/>
      <c r="K26" s="5"/>
      <c r="L26" s="74"/>
      <c r="M26" s="75"/>
      <c r="N26" s="69"/>
      <c r="O26" s="5"/>
      <c r="P26" s="24"/>
      <c r="Q26" s="4"/>
      <c r="R26" s="51"/>
      <c r="S26" s="5"/>
      <c r="T26" s="24"/>
      <c r="U26" s="4"/>
      <c r="V26" s="51"/>
      <c r="W26" s="5"/>
      <c r="X26" s="2"/>
      <c r="Y26" s="4"/>
      <c r="Z26" s="2"/>
      <c r="AA26" s="4"/>
      <c r="AB26" s="7">
        <f t="shared" si="4"/>
        <v>0</v>
      </c>
      <c r="AC26" s="6">
        <f t="shared" si="5"/>
        <v>0</v>
      </c>
      <c r="AG26" s="21"/>
      <c r="AH26" s="26"/>
      <c r="AJ26">
        <f t="shared" si="3"/>
        <v>16</v>
      </c>
      <c r="AL26">
        <f t="shared" si="1"/>
        <v>0</v>
      </c>
      <c r="AM26">
        <f t="shared" si="2"/>
        <v>0</v>
      </c>
    </row>
    <row r="27" spans="2:39" x14ac:dyDescent="0.25">
      <c r="B27" s="26" t="s">
        <v>206</v>
      </c>
      <c r="C27" t="s">
        <v>206</v>
      </c>
      <c r="D27" s="57">
        <v>17</v>
      </c>
      <c r="E27" s="57" t="s">
        <v>49</v>
      </c>
      <c r="F27" s="24">
        <v>1</v>
      </c>
      <c r="G27" s="4">
        <v>1</v>
      </c>
      <c r="H27" s="72"/>
      <c r="I27" s="4"/>
      <c r="J27" s="51">
        <v>1</v>
      </c>
      <c r="K27" s="5"/>
      <c r="L27" s="74">
        <v>1</v>
      </c>
      <c r="M27" s="75">
        <v>1</v>
      </c>
      <c r="N27" s="69"/>
      <c r="O27" s="5"/>
      <c r="P27" s="24"/>
      <c r="Q27" s="4"/>
      <c r="R27" s="51"/>
      <c r="S27" s="5"/>
      <c r="T27" s="24"/>
      <c r="U27" s="4"/>
      <c r="V27" s="51"/>
      <c r="W27" s="5"/>
      <c r="X27" s="2"/>
      <c r="Y27" s="4"/>
      <c r="Z27" s="2"/>
      <c r="AA27" s="4"/>
      <c r="AB27" s="7">
        <f t="shared" si="4"/>
        <v>3</v>
      </c>
      <c r="AC27" s="6">
        <f t="shared" si="5"/>
        <v>2</v>
      </c>
      <c r="AG27" s="21"/>
      <c r="AH27" s="26"/>
      <c r="AJ27">
        <f t="shared" si="3"/>
        <v>17</v>
      </c>
      <c r="AL27">
        <f t="shared" si="1"/>
        <v>3</v>
      </c>
      <c r="AM27">
        <f t="shared" si="2"/>
        <v>2</v>
      </c>
    </row>
    <row r="28" spans="2:39" x14ac:dyDescent="0.25">
      <c r="B28" s="26" t="s">
        <v>206</v>
      </c>
      <c r="C28" t="s">
        <v>206</v>
      </c>
      <c r="D28" s="52">
        <v>18</v>
      </c>
      <c r="E28" s="52" t="s">
        <v>50</v>
      </c>
      <c r="F28" s="24"/>
      <c r="G28" s="4"/>
      <c r="H28" s="72"/>
      <c r="I28" s="4"/>
      <c r="J28" s="51"/>
      <c r="K28" s="5"/>
      <c r="L28" s="74"/>
      <c r="M28" s="75"/>
      <c r="N28" s="69"/>
      <c r="O28" s="5"/>
      <c r="P28" s="24"/>
      <c r="Q28" s="4"/>
      <c r="R28" s="51"/>
      <c r="S28" s="5"/>
      <c r="T28" s="24"/>
      <c r="U28" s="4"/>
      <c r="V28" s="51"/>
      <c r="W28" s="5"/>
      <c r="X28" s="2"/>
      <c r="Y28" s="4"/>
      <c r="Z28" s="2"/>
      <c r="AA28" s="4"/>
      <c r="AB28" s="7">
        <f t="shared" si="4"/>
        <v>0</v>
      </c>
      <c r="AC28" s="6">
        <f t="shared" si="5"/>
        <v>0</v>
      </c>
      <c r="AG28" s="21"/>
      <c r="AH28" s="26"/>
      <c r="AJ28">
        <f t="shared" si="3"/>
        <v>18</v>
      </c>
      <c r="AL28">
        <f t="shared" si="1"/>
        <v>0</v>
      </c>
      <c r="AM28">
        <f t="shared" si="2"/>
        <v>0</v>
      </c>
    </row>
    <row r="29" spans="2:39" x14ac:dyDescent="0.25">
      <c r="B29" s="26" t="s">
        <v>206</v>
      </c>
      <c r="C29" t="s">
        <v>206</v>
      </c>
      <c r="D29" s="57">
        <v>19</v>
      </c>
      <c r="E29" s="57" t="s">
        <v>51</v>
      </c>
      <c r="F29" s="24">
        <v>1</v>
      </c>
      <c r="G29" s="4">
        <v>1</v>
      </c>
      <c r="H29" s="72"/>
      <c r="I29" s="4"/>
      <c r="J29" s="51">
        <v>1</v>
      </c>
      <c r="K29" s="5">
        <v>1</v>
      </c>
      <c r="L29" s="74">
        <v>1</v>
      </c>
      <c r="M29" s="75">
        <v>1</v>
      </c>
      <c r="N29" s="69"/>
      <c r="O29" s="5"/>
      <c r="P29" s="24"/>
      <c r="Q29" s="4"/>
      <c r="R29" s="51"/>
      <c r="S29" s="5"/>
      <c r="T29" s="24"/>
      <c r="U29" s="4"/>
      <c r="V29" s="51"/>
      <c r="W29" s="5"/>
      <c r="X29" s="2"/>
      <c r="Y29" s="4"/>
      <c r="Z29" s="2"/>
      <c r="AA29" s="4"/>
      <c r="AB29" s="7">
        <f t="shared" si="4"/>
        <v>3</v>
      </c>
      <c r="AC29" s="6">
        <f t="shared" si="5"/>
        <v>3</v>
      </c>
      <c r="AG29" s="21"/>
      <c r="AH29" s="26"/>
      <c r="AJ29">
        <f t="shared" si="3"/>
        <v>19</v>
      </c>
      <c r="AL29">
        <f t="shared" si="1"/>
        <v>3</v>
      </c>
      <c r="AM29">
        <f t="shared" si="2"/>
        <v>3</v>
      </c>
    </row>
    <row r="30" spans="2:39" x14ac:dyDescent="0.25">
      <c r="B30" s="26" t="s">
        <v>206</v>
      </c>
      <c r="C30" t="s">
        <v>206</v>
      </c>
      <c r="D30" s="58">
        <v>20</v>
      </c>
      <c r="E30" s="58" t="s">
        <v>52</v>
      </c>
      <c r="F30" s="9"/>
      <c r="G30" s="10"/>
      <c r="H30" s="50"/>
      <c r="I30" s="10"/>
      <c r="J30" s="11">
        <v>1</v>
      </c>
      <c r="K30" s="12">
        <v>1</v>
      </c>
      <c r="L30" s="76">
        <v>1</v>
      </c>
      <c r="M30" s="77">
        <v>1</v>
      </c>
      <c r="N30" s="70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16"/>
      <c r="AA30" s="10"/>
      <c r="AB30" s="7">
        <f t="shared" si="4"/>
        <v>2</v>
      </c>
      <c r="AC30" s="6">
        <f t="shared" si="5"/>
        <v>2</v>
      </c>
      <c r="AG30" s="21" t="s">
        <v>160</v>
      </c>
      <c r="AH30" s="26"/>
      <c r="AJ30">
        <f t="shared" si="3"/>
        <v>20</v>
      </c>
      <c r="AL30">
        <f t="shared" si="1"/>
        <v>2</v>
      </c>
      <c r="AM30">
        <f t="shared" si="2"/>
        <v>2</v>
      </c>
    </row>
    <row r="31" spans="2:39" x14ac:dyDescent="0.25">
      <c r="B31" s="26" t="s">
        <v>206</v>
      </c>
      <c r="C31" t="s">
        <v>206</v>
      </c>
      <c r="D31" s="52">
        <v>21</v>
      </c>
      <c r="E31" s="52" t="s">
        <v>53</v>
      </c>
      <c r="F31" s="24"/>
      <c r="G31" s="4"/>
      <c r="H31" s="72"/>
      <c r="I31" s="4"/>
      <c r="J31" s="51"/>
      <c r="K31" s="5"/>
      <c r="L31" s="74"/>
      <c r="M31" s="75"/>
      <c r="N31" s="69"/>
      <c r="O31" s="5"/>
      <c r="P31" s="24"/>
      <c r="Q31" s="4"/>
      <c r="R31" s="51"/>
      <c r="S31" s="5"/>
      <c r="T31" s="24"/>
      <c r="U31" s="4"/>
      <c r="V31" s="51"/>
      <c r="W31" s="5"/>
      <c r="X31" s="2"/>
      <c r="Y31" s="4"/>
      <c r="Z31" s="2"/>
      <c r="AA31" s="4"/>
      <c r="AB31" s="7">
        <f t="shared" si="4"/>
        <v>0</v>
      </c>
      <c r="AC31" s="6">
        <f t="shared" si="5"/>
        <v>0</v>
      </c>
      <c r="AG31" s="21"/>
      <c r="AH31" s="26" t="s">
        <v>178</v>
      </c>
      <c r="AJ31">
        <f t="shared" si="3"/>
        <v>21</v>
      </c>
      <c r="AL31">
        <f t="shared" si="1"/>
        <v>0</v>
      </c>
      <c r="AM31">
        <f t="shared" si="2"/>
        <v>0</v>
      </c>
    </row>
    <row r="32" spans="2:39" x14ac:dyDescent="0.25">
      <c r="B32" s="26" t="s">
        <v>206</v>
      </c>
      <c r="C32" t="s">
        <v>206</v>
      </c>
      <c r="D32" s="57">
        <v>22</v>
      </c>
      <c r="E32" s="61" t="s">
        <v>54</v>
      </c>
      <c r="F32" s="24"/>
      <c r="G32" s="4"/>
      <c r="H32" s="72"/>
      <c r="I32" s="4"/>
      <c r="J32" s="51"/>
      <c r="K32" s="5"/>
      <c r="L32" s="74"/>
      <c r="M32" s="75"/>
      <c r="N32" s="69"/>
      <c r="O32" s="5"/>
      <c r="P32" s="24"/>
      <c r="Q32" s="4"/>
      <c r="R32" s="51"/>
      <c r="S32" s="5"/>
      <c r="T32" s="24"/>
      <c r="U32" s="4"/>
      <c r="V32" s="51"/>
      <c r="W32" s="5"/>
      <c r="X32" s="2"/>
      <c r="Y32" s="4"/>
      <c r="Z32" s="2"/>
      <c r="AA32" s="4"/>
      <c r="AB32" s="7">
        <f t="shared" si="4"/>
        <v>0</v>
      </c>
      <c r="AC32" s="6">
        <f t="shared" si="5"/>
        <v>0</v>
      </c>
      <c r="AG32" s="21" t="s">
        <v>161</v>
      </c>
      <c r="AH32" s="26"/>
      <c r="AJ32">
        <f t="shared" si="3"/>
        <v>22</v>
      </c>
      <c r="AL32">
        <f t="shared" si="1"/>
        <v>0</v>
      </c>
      <c r="AM32">
        <f t="shared" si="2"/>
        <v>0</v>
      </c>
    </row>
    <row r="33" spans="2:39" x14ac:dyDescent="0.25">
      <c r="B33" s="26" t="s">
        <v>206</v>
      </c>
      <c r="C33" t="s">
        <v>206</v>
      </c>
      <c r="D33" s="20">
        <v>23</v>
      </c>
      <c r="E33" s="20" t="s">
        <v>55</v>
      </c>
      <c r="F33" s="24"/>
      <c r="G33" s="4"/>
      <c r="H33" s="72"/>
      <c r="I33" s="4"/>
      <c r="J33" s="51"/>
      <c r="K33" s="5"/>
      <c r="L33" s="74"/>
      <c r="M33" s="75"/>
      <c r="N33" s="69"/>
      <c r="O33" s="5"/>
      <c r="P33" s="24"/>
      <c r="Q33" s="4"/>
      <c r="R33" s="51"/>
      <c r="S33" s="5"/>
      <c r="T33" s="24"/>
      <c r="U33" s="4"/>
      <c r="V33" s="51"/>
      <c r="W33" s="5"/>
      <c r="X33" s="2"/>
      <c r="Y33" s="4"/>
      <c r="Z33" s="2"/>
      <c r="AA33" s="4"/>
      <c r="AB33" s="7">
        <f t="shared" si="4"/>
        <v>0</v>
      </c>
      <c r="AC33" s="6">
        <f t="shared" si="5"/>
        <v>0</v>
      </c>
      <c r="AG33" s="21" t="s">
        <v>162</v>
      </c>
      <c r="AH33" s="26"/>
      <c r="AJ33">
        <f t="shared" si="3"/>
        <v>23</v>
      </c>
      <c r="AL33">
        <f t="shared" si="1"/>
        <v>0</v>
      </c>
      <c r="AM33">
        <f t="shared" si="2"/>
        <v>0</v>
      </c>
    </row>
    <row r="34" spans="2:39" x14ac:dyDescent="0.25">
      <c r="B34" s="26" t="s">
        <v>206</v>
      </c>
      <c r="C34" t="s">
        <v>206</v>
      </c>
      <c r="D34" s="57">
        <v>24</v>
      </c>
      <c r="E34" s="57" t="s">
        <v>56</v>
      </c>
      <c r="F34" s="24"/>
      <c r="G34" s="4"/>
      <c r="H34" s="72"/>
      <c r="I34" s="4">
        <v>1</v>
      </c>
      <c r="J34" s="51"/>
      <c r="K34" s="5"/>
      <c r="L34" s="74"/>
      <c r="M34" s="75"/>
      <c r="N34" s="69"/>
      <c r="O34" s="5"/>
      <c r="P34" s="24"/>
      <c r="Q34" s="4"/>
      <c r="R34" s="51"/>
      <c r="S34" s="5"/>
      <c r="T34" s="24"/>
      <c r="U34" s="19"/>
      <c r="V34" s="51"/>
      <c r="W34" s="5"/>
      <c r="X34" s="2"/>
      <c r="Y34" s="4"/>
      <c r="Z34" s="2"/>
      <c r="AA34" s="4"/>
      <c r="AB34" s="7">
        <f t="shared" si="4"/>
        <v>0</v>
      </c>
      <c r="AC34" s="6">
        <f t="shared" si="5"/>
        <v>1</v>
      </c>
      <c r="AG34" s="21"/>
      <c r="AH34" s="26"/>
      <c r="AJ34">
        <f t="shared" si="3"/>
        <v>24</v>
      </c>
      <c r="AL34">
        <f t="shared" si="1"/>
        <v>0</v>
      </c>
      <c r="AM34">
        <f t="shared" si="2"/>
        <v>1</v>
      </c>
    </row>
    <row r="35" spans="2:39" x14ac:dyDescent="0.25">
      <c r="B35" s="26" t="s">
        <v>206</v>
      </c>
      <c r="C35" t="s">
        <v>206</v>
      </c>
      <c r="D35" s="20">
        <v>25</v>
      </c>
      <c r="E35" s="20" t="s">
        <v>57</v>
      </c>
      <c r="F35" s="24"/>
      <c r="G35" s="4"/>
      <c r="H35" s="72"/>
      <c r="I35" s="4"/>
      <c r="J35" s="51"/>
      <c r="K35" s="5"/>
      <c r="L35" s="74"/>
      <c r="M35" s="75"/>
      <c r="N35" s="69"/>
      <c r="O35" s="5"/>
      <c r="P35" s="24"/>
      <c r="Q35" s="4"/>
      <c r="R35" s="51"/>
      <c r="S35" s="5"/>
      <c r="T35" s="24"/>
      <c r="U35" s="4"/>
      <c r="V35" s="51"/>
      <c r="W35" s="5"/>
      <c r="X35" s="2"/>
      <c r="Y35" s="4"/>
      <c r="Z35" s="2"/>
      <c r="AA35" s="4"/>
      <c r="AB35" s="7">
        <f t="shared" si="4"/>
        <v>0</v>
      </c>
      <c r="AC35" s="6">
        <f t="shared" si="5"/>
        <v>0</v>
      </c>
      <c r="AG35" s="21"/>
      <c r="AJ35">
        <f t="shared" si="3"/>
        <v>25</v>
      </c>
      <c r="AL35">
        <f t="shared" si="1"/>
        <v>0</v>
      </c>
      <c r="AM35">
        <f t="shared" si="2"/>
        <v>0</v>
      </c>
    </row>
    <row r="36" spans="2:39" x14ac:dyDescent="0.25">
      <c r="B36" s="26" t="s">
        <v>206</v>
      </c>
      <c r="C36" t="s">
        <v>206</v>
      </c>
      <c r="D36" s="52">
        <v>26</v>
      </c>
      <c r="E36" s="52" t="s">
        <v>58</v>
      </c>
      <c r="F36" s="24"/>
      <c r="G36" s="4"/>
      <c r="H36" s="72"/>
      <c r="I36" s="4"/>
      <c r="J36" s="51"/>
      <c r="K36" s="5"/>
      <c r="L36" s="74"/>
      <c r="M36" s="75"/>
      <c r="N36" s="69"/>
      <c r="O36" s="5"/>
      <c r="P36" s="24"/>
      <c r="Q36" s="4"/>
      <c r="R36" s="51"/>
      <c r="S36" s="5"/>
      <c r="T36" s="24"/>
      <c r="U36" s="4"/>
      <c r="V36" s="51"/>
      <c r="W36" s="5"/>
      <c r="X36" s="2"/>
      <c r="Y36" s="4"/>
      <c r="Z36" s="2"/>
      <c r="AA36" s="4"/>
      <c r="AB36" s="7">
        <f t="shared" si="4"/>
        <v>0</v>
      </c>
      <c r="AC36" s="6">
        <f t="shared" si="5"/>
        <v>0</v>
      </c>
      <c r="AG36" s="21"/>
      <c r="AH36" t="s">
        <v>183</v>
      </c>
      <c r="AJ36">
        <f t="shared" si="3"/>
        <v>26</v>
      </c>
      <c r="AL36">
        <f t="shared" si="1"/>
        <v>0</v>
      </c>
      <c r="AM36">
        <f t="shared" si="2"/>
        <v>0</v>
      </c>
    </row>
    <row r="37" spans="2:39" x14ac:dyDescent="0.25">
      <c r="B37" s="26" t="s">
        <v>206</v>
      </c>
      <c r="C37" t="s">
        <v>206</v>
      </c>
      <c r="D37" s="52">
        <v>27</v>
      </c>
      <c r="E37" s="52" t="s">
        <v>59</v>
      </c>
      <c r="F37" s="24"/>
      <c r="G37" s="4"/>
      <c r="H37" s="72"/>
      <c r="I37" s="4"/>
      <c r="J37" s="51"/>
      <c r="K37" s="5"/>
      <c r="L37" s="74"/>
      <c r="M37" s="75"/>
      <c r="N37" s="69"/>
      <c r="O37" s="5"/>
      <c r="P37" s="24"/>
      <c r="Q37" s="4"/>
      <c r="R37" s="51"/>
      <c r="S37" s="5"/>
      <c r="T37" s="24"/>
      <c r="U37" s="4"/>
      <c r="V37" s="51"/>
      <c r="W37" s="5"/>
      <c r="X37" s="2"/>
      <c r="Y37" s="4"/>
      <c r="Z37" s="2"/>
      <c r="AA37" s="4"/>
      <c r="AB37" s="7">
        <f t="shared" si="4"/>
        <v>0</v>
      </c>
      <c r="AC37" s="6">
        <f t="shared" si="5"/>
        <v>0</v>
      </c>
      <c r="AG37" s="21"/>
      <c r="AH37" s="26"/>
      <c r="AJ37">
        <f t="shared" si="3"/>
        <v>27</v>
      </c>
      <c r="AL37">
        <f t="shared" si="1"/>
        <v>0</v>
      </c>
      <c r="AM37">
        <f t="shared" si="2"/>
        <v>0</v>
      </c>
    </row>
    <row r="38" spans="2:39" x14ac:dyDescent="0.25">
      <c r="B38" s="26" t="s">
        <v>206</v>
      </c>
      <c r="C38" t="s">
        <v>206</v>
      </c>
      <c r="D38" s="57">
        <v>28</v>
      </c>
      <c r="E38" s="57" t="s">
        <v>60</v>
      </c>
      <c r="F38" s="24">
        <v>1</v>
      </c>
      <c r="G38" s="4">
        <v>1</v>
      </c>
      <c r="H38" s="72"/>
      <c r="I38" s="4"/>
      <c r="J38" s="51"/>
      <c r="K38" s="5">
        <v>1</v>
      </c>
      <c r="L38" s="74">
        <v>1</v>
      </c>
      <c r="M38" s="75">
        <v>1</v>
      </c>
      <c r="N38" s="69"/>
      <c r="O38" s="5"/>
      <c r="P38" s="24"/>
      <c r="Q38" s="4"/>
      <c r="R38" s="51"/>
      <c r="S38" s="5"/>
      <c r="T38" s="24"/>
      <c r="U38" s="4"/>
      <c r="V38" s="51"/>
      <c r="W38" s="5"/>
      <c r="X38" s="2"/>
      <c r="Y38" s="19"/>
      <c r="Z38" s="2"/>
      <c r="AA38" s="19"/>
      <c r="AB38" s="7">
        <f t="shared" si="4"/>
        <v>2</v>
      </c>
      <c r="AC38" s="6">
        <f t="shared" si="5"/>
        <v>3</v>
      </c>
      <c r="AG38" s="21"/>
      <c r="AH38" s="26" t="s">
        <v>184</v>
      </c>
      <c r="AJ38">
        <f t="shared" si="3"/>
        <v>28</v>
      </c>
      <c r="AL38">
        <f t="shared" si="1"/>
        <v>2</v>
      </c>
      <c r="AM38">
        <f t="shared" si="2"/>
        <v>3</v>
      </c>
    </row>
    <row r="39" spans="2:39" x14ac:dyDescent="0.25">
      <c r="B39" s="26" t="s">
        <v>206</v>
      </c>
      <c r="C39" t="s">
        <v>206</v>
      </c>
      <c r="D39" s="20">
        <v>29</v>
      </c>
      <c r="E39" s="20" t="s">
        <v>61</v>
      </c>
      <c r="F39" s="24"/>
      <c r="G39" s="4"/>
      <c r="H39" s="72"/>
      <c r="I39" s="4"/>
      <c r="J39" s="51"/>
      <c r="K39" s="5"/>
      <c r="L39" s="74"/>
      <c r="M39" s="75"/>
      <c r="N39" s="69"/>
      <c r="O39" s="5"/>
      <c r="P39" s="24"/>
      <c r="Q39" s="4"/>
      <c r="R39" s="51"/>
      <c r="S39" s="5"/>
      <c r="T39" s="24"/>
      <c r="U39" s="4"/>
      <c r="V39" s="51"/>
      <c r="W39" s="5"/>
      <c r="X39" s="2"/>
      <c r="Y39" s="4"/>
      <c r="Z39" s="2"/>
      <c r="AA39" s="4"/>
      <c r="AB39" s="7">
        <f t="shared" si="4"/>
        <v>0</v>
      </c>
      <c r="AC39" s="6">
        <f t="shared" si="5"/>
        <v>0</v>
      </c>
      <c r="AG39" s="21" t="s">
        <v>166</v>
      </c>
      <c r="AH39" s="26"/>
      <c r="AJ39">
        <f t="shared" si="3"/>
        <v>29</v>
      </c>
      <c r="AL39">
        <f t="shared" si="1"/>
        <v>0</v>
      </c>
      <c r="AM39">
        <f t="shared" si="2"/>
        <v>0</v>
      </c>
    </row>
    <row r="40" spans="2:39" x14ac:dyDescent="0.25">
      <c r="B40" s="26" t="s">
        <v>206</v>
      </c>
      <c r="C40" t="s">
        <v>206</v>
      </c>
      <c r="D40" s="58">
        <v>30</v>
      </c>
      <c r="E40" s="58" t="s">
        <v>62</v>
      </c>
      <c r="F40" s="9">
        <v>1</v>
      </c>
      <c r="G40" s="10">
        <v>1</v>
      </c>
      <c r="H40" s="50">
        <v>1</v>
      </c>
      <c r="I40" s="10">
        <v>1</v>
      </c>
      <c r="J40" s="11"/>
      <c r="K40" s="12"/>
      <c r="L40" s="76">
        <v>1</v>
      </c>
      <c r="M40" s="77">
        <v>1</v>
      </c>
      <c r="N40" s="70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16"/>
      <c r="AA40" s="10"/>
      <c r="AB40" s="7">
        <f t="shared" si="4"/>
        <v>3</v>
      </c>
      <c r="AC40" s="6">
        <f t="shared" si="5"/>
        <v>3</v>
      </c>
      <c r="AG40" s="21"/>
      <c r="AH40" s="26" t="s">
        <v>187</v>
      </c>
      <c r="AJ40">
        <f t="shared" si="3"/>
        <v>30</v>
      </c>
      <c r="AL40">
        <f t="shared" si="1"/>
        <v>3</v>
      </c>
      <c r="AM40">
        <f t="shared" si="2"/>
        <v>3</v>
      </c>
    </row>
    <row r="41" spans="2:39" x14ac:dyDescent="0.25">
      <c r="B41" s="26" t="s">
        <v>206</v>
      </c>
      <c r="C41" t="s">
        <v>206</v>
      </c>
      <c r="D41" s="52">
        <v>31</v>
      </c>
      <c r="E41" s="52" t="s">
        <v>63</v>
      </c>
      <c r="F41" s="24"/>
      <c r="G41" s="4"/>
      <c r="H41" s="72"/>
      <c r="I41" s="4"/>
      <c r="J41" s="51"/>
      <c r="K41" s="5"/>
      <c r="L41" s="74"/>
      <c r="M41" s="75"/>
      <c r="N41" s="69"/>
      <c r="O41" s="5"/>
      <c r="P41" s="24"/>
      <c r="Q41" s="4"/>
      <c r="R41" s="51"/>
      <c r="S41" s="5"/>
      <c r="T41" s="24"/>
      <c r="U41" s="4"/>
      <c r="V41" s="51"/>
      <c r="W41" s="5"/>
      <c r="X41" s="2"/>
      <c r="Y41" s="4"/>
      <c r="Z41" s="2"/>
      <c r="AA41" s="4"/>
      <c r="AB41" s="7">
        <f t="shared" si="4"/>
        <v>0</v>
      </c>
      <c r="AC41" s="6">
        <f t="shared" si="5"/>
        <v>0</v>
      </c>
      <c r="AG41" s="21"/>
      <c r="AH41" s="26"/>
      <c r="AJ41">
        <f t="shared" si="3"/>
        <v>31</v>
      </c>
      <c r="AL41">
        <f t="shared" si="1"/>
        <v>0</v>
      </c>
      <c r="AM41">
        <f t="shared" si="2"/>
        <v>0</v>
      </c>
    </row>
    <row r="42" spans="2:39" x14ac:dyDescent="0.25">
      <c r="B42" s="26" t="s">
        <v>206</v>
      </c>
      <c r="C42" t="s">
        <v>206</v>
      </c>
      <c r="D42" s="20">
        <v>32</v>
      </c>
      <c r="E42" s="20" t="s">
        <v>64</v>
      </c>
      <c r="F42" s="24">
        <v>1</v>
      </c>
      <c r="G42" s="4">
        <v>1</v>
      </c>
      <c r="H42" s="72"/>
      <c r="I42" s="4"/>
      <c r="J42" s="51"/>
      <c r="K42" s="5"/>
      <c r="L42" s="74">
        <v>1</v>
      </c>
      <c r="M42" s="75">
        <v>1</v>
      </c>
      <c r="N42" s="69"/>
      <c r="O42" s="5">
        <v>2</v>
      </c>
      <c r="P42" s="24">
        <v>1</v>
      </c>
      <c r="Q42" s="4">
        <v>1</v>
      </c>
      <c r="R42" s="51"/>
      <c r="S42" s="5"/>
      <c r="T42" s="24"/>
      <c r="U42" s="4"/>
      <c r="V42" s="51"/>
      <c r="W42" s="5"/>
      <c r="X42" s="2"/>
      <c r="Y42" s="4"/>
      <c r="Z42" s="2"/>
      <c r="AA42" s="4"/>
      <c r="AB42" s="7">
        <f t="shared" si="4"/>
        <v>3</v>
      </c>
      <c r="AC42" s="6">
        <f t="shared" si="5"/>
        <v>5</v>
      </c>
      <c r="AG42" s="21" t="s">
        <v>167</v>
      </c>
      <c r="AJ42">
        <f t="shared" si="3"/>
        <v>32</v>
      </c>
      <c r="AL42">
        <f t="shared" si="1"/>
        <v>3</v>
      </c>
      <c r="AM42">
        <f t="shared" si="2"/>
        <v>5</v>
      </c>
    </row>
    <row r="43" spans="2:39" x14ac:dyDescent="0.25">
      <c r="B43" s="26" t="s">
        <v>206</v>
      </c>
      <c r="C43" t="s">
        <v>206</v>
      </c>
      <c r="D43" s="52">
        <v>33</v>
      </c>
      <c r="E43" s="52" t="s">
        <v>65</v>
      </c>
      <c r="F43" s="24"/>
      <c r="G43" s="4"/>
      <c r="H43" s="72"/>
      <c r="I43" s="4"/>
      <c r="J43" s="51"/>
      <c r="K43" s="5"/>
      <c r="L43" s="74"/>
      <c r="M43" s="75"/>
      <c r="N43" s="69"/>
      <c r="O43" s="5"/>
      <c r="P43" s="24"/>
      <c r="Q43" s="4"/>
      <c r="R43" s="51"/>
      <c r="S43" s="5"/>
      <c r="T43" s="24"/>
      <c r="U43" s="4"/>
      <c r="V43" s="51"/>
      <c r="W43" s="5"/>
      <c r="X43" s="2"/>
      <c r="Y43" s="4"/>
      <c r="Z43" s="2"/>
      <c r="AA43" s="4"/>
      <c r="AB43" s="7">
        <f t="shared" si="4"/>
        <v>0</v>
      </c>
      <c r="AC43" s="6">
        <f t="shared" si="5"/>
        <v>0</v>
      </c>
      <c r="AG43" s="21"/>
      <c r="AH43" s="26"/>
      <c r="AJ43">
        <f t="shared" ref="AJ43:AJ62" si="6">D43</f>
        <v>33</v>
      </c>
      <c r="AL43">
        <f t="shared" si="1"/>
        <v>0</v>
      </c>
      <c r="AM43">
        <f t="shared" si="2"/>
        <v>0</v>
      </c>
    </row>
    <row r="44" spans="2:39" x14ac:dyDescent="0.25">
      <c r="B44" s="26" t="s">
        <v>206</v>
      </c>
      <c r="C44" t="s">
        <v>206</v>
      </c>
      <c r="D44" s="57">
        <v>34</v>
      </c>
      <c r="E44" s="57" t="s">
        <v>66</v>
      </c>
      <c r="F44" s="24"/>
      <c r="G44" s="4">
        <v>1</v>
      </c>
      <c r="H44" s="72"/>
      <c r="I44" s="4"/>
      <c r="J44" s="51"/>
      <c r="K44" s="5"/>
      <c r="L44" s="74"/>
      <c r="M44" s="75"/>
      <c r="N44" s="69"/>
      <c r="O44" s="5"/>
      <c r="P44" s="24"/>
      <c r="Q44" s="4"/>
      <c r="R44" s="51"/>
      <c r="S44" s="5"/>
      <c r="T44" s="24"/>
      <c r="U44" s="4"/>
      <c r="V44" s="51"/>
      <c r="W44" s="5"/>
      <c r="X44" s="2"/>
      <c r="Y44" s="4"/>
      <c r="Z44" s="2"/>
      <c r="AA44" s="4"/>
      <c r="AB44" s="7">
        <f t="shared" si="4"/>
        <v>0</v>
      </c>
      <c r="AC44" s="6">
        <f t="shared" si="5"/>
        <v>1</v>
      </c>
      <c r="AG44" s="21"/>
      <c r="AH44" s="26"/>
      <c r="AJ44">
        <f t="shared" si="6"/>
        <v>34</v>
      </c>
      <c r="AL44">
        <f t="shared" si="1"/>
        <v>0</v>
      </c>
      <c r="AM44">
        <f t="shared" si="2"/>
        <v>1</v>
      </c>
    </row>
    <row r="45" spans="2:39" x14ac:dyDescent="0.25">
      <c r="B45" s="26" t="s">
        <v>206</v>
      </c>
      <c r="C45" t="s">
        <v>206</v>
      </c>
      <c r="D45" s="57">
        <v>35</v>
      </c>
      <c r="E45" s="57" t="s">
        <v>67</v>
      </c>
      <c r="F45" s="24"/>
      <c r="G45" s="4">
        <v>1</v>
      </c>
      <c r="H45" s="72"/>
      <c r="I45" s="4"/>
      <c r="J45" s="51">
        <v>1</v>
      </c>
      <c r="K45" s="5"/>
      <c r="L45" s="74"/>
      <c r="M45" s="75"/>
      <c r="N45" s="69"/>
      <c r="O45" s="5"/>
      <c r="P45" s="24"/>
      <c r="Q45" s="4"/>
      <c r="R45" s="51"/>
      <c r="S45" s="5"/>
      <c r="T45" s="24"/>
      <c r="U45" s="19"/>
      <c r="V45" s="51"/>
      <c r="W45" s="5"/>
      <c r="X45" s="2"/>
      <c r="Y45" s="4"/>
      <c r="Z45" s="2"/>
      <c r="AA45" s="4"/>
      <c r="AB45" s="7">
        <f t="shared" si="4"/>
        <v>1</v>
      </c>
      <c r="AC45" s="6">
        <f t="shared" si="5"/>
        <v>1</v>
      </c>
      <c r="AG45" s="21" t="s">
        <v>170</v>
      </c>
      <c r="AH45" s="26" t="s">
        <v>188</v>
      </c>
      <c r="AJ45">
        <f t="shared" si="6"/>
        <v>35</v>
      </c>
      <c r="AL45">
        <f t="shared" si="1"/>
        <v>1</v>
      </c>
      <c r="AM45">
        <f t="shared" si="2"/>
        <v>1</v>
      </c>
    </row>
    <row r="46" spans="2:39" x14ac:dyDescent="0.25">
      <c r="B46" s="26" t="s">
        <v>206</v>
      </c>
      <c r="C46" t="s">
        <v>206</v>
      </c>
      <c r="D46" s="57">
        <v>36</v>
      </c>
      <c r="E46" s="57" t="s">
        <v>68</v>
      </c>
      <c r="F46" s="24">
        <v>1</v>
      </c>
      <c r="G46" s="4"/>
      <c r="H46" s="72">
        <v>1</v>
      </c>
      <c r="I46" s="4">
        <v>1</v>
      </c>
      <c r="J46" s="51"/>
      <c r="K46" s="5"/>
      <c r="L46" s="74"/>
      <c r="M46" s="75"/>
      <c r="N46" s="69"/>
      <c r="O46" s="5"/>
      <c r="P46" s="24"/>
      <c r="Q46" s="4"/>
      <c r="R46" s="51"/>
      <c r="S46" s="5"/>
      <c r="T46" s="24"/>
      <c r="U46" s="19"/>
      <c r="V46" s="51"/>
      <c r="W46" s="5"/>
      <c r="X46" s="2"/>
      <c r="Y46" s="4"/>
      <c r="Z46" s="2"/>
      <c r="AA46" s="4"/>
      <c r="AB46" s="7">
        <f t="shared" si="4"/>
        <v>2</v>
      </c>
      <c r="AC46" s="6">
        <f t="shared" si="5"/>
        <v>1</v>
      </c>
      <c r="AG46" s="21"/>
      <c r="AH46" s="26"/>
      <c r="AJ46">
        <f t="shared" si="6"/>
        <v>36</v>
      </c>
      <c r="AL46">
        <f t="shared" si="1"/>
        <v>2</v>
      </c>
      <c r="AM46">
        <f t="shared" si="2"/>
        <v>1</v>
      </c>
    </row>
    <row r="47" spans="2:39" x14ac:dyDescent="0.25">
      <c r="B47" s="26" t="s">
        <v>206</v>
      </c>
      <c r="C47" t="s">
        <v>206</v>
      </c>
      <c r="D47" s="52">
        <v>37</v>
      </c>
      <c r="E47" s="52" t="s">
        <v>69</v>
      </c>
      <c r="F47" s="24"/>
      <c r="G47" s="4"/>
      <c r="H47" s="72"/>
      <c r="I47" s="4"/>
      <c r="J47" s="51"/>
      <c r="K47" s="5"/>
      <c r="L47" s="74"/>
      <c r="M47" s="75"/>
      <c r="N47" s="69"/>
      <c r="O47" s="5"/>
      <c r="P47" s="24"/>
      <c r="Q47" s="4"/>
      <c r="R47" s="51"/>
      <c r="S47" s="5"/>
      <c r="T47" s="24"/>
      <c r="U47" s="4"/>
      <c r="V47" s="51"/>
      <c r="W47" s="5"/>
      <c r="X47" s="2"/>
      <c r="Y47" s="4"/>
      <c r="Z47" s="2"/>
      <c r="AA47" s="4"/>
      <c r="AB47" s="7">
        <f t="shared" si="4"/>
        <v>0</v>
      </c>
      <c r="AC47" s="6">
        <f t="shared" si="5"/>
        <v>0</v>
      </c>
      <c r="AG47" s="21"/>
      <c r="AJ47">
        <f t="shared" si="6"/>
        <v>37</v>
      </c>
      <c r="AL47">
        <f t="shared" si="1"/>
        <v>0</v>
      </c>
      <c r="AM47">
        <f t="shared" si="2"/>
        <v>0</v>
      </c>
    </row>
    <row r="48" spans="2:39" x14ac:dyDescent="0.25">
      <c r="B48" s="26" t="s">
        <v>206</v>
      </c>
      <c r="C48" t="s">
        <v>206</v>
      </c>
      <c r="D48" s="52">
        <v>38</v>
      </c>
      <c r="E48" s="52" t="s">
        <v>70</v>
      </c>
      <c r="F48" s="24"/>
      <c r="G48" s="4"/>
      <c r="H48" s="72"/>
      <c r="I48" s="4"/>
      <c r="J48" s="51"/>
      <c r="K48" s="5"/>
      <c r="L48" s="74"/>
      <c r="M48" s="75"/>
      <c r="N48" s="69"/>
      <c r="O48" s="5"/>
      <c r="P48" s="24"/>
      <c r="Q48" s="4"/>
      <c r="R48" s="51"/>
      <c r="S48" s="5"/>
      <c r="T48" s="24"/>
      <c r="U48" s="4"/>
      <c r="V48" s="51"/>
      <c r="W48" s="5"/>
      <c r="X48" s="2"/>
      <c r="Y48" s="4"/>
      <c r="Z48" s="2"/>
      <c r="AA48" s="4"/>
      <c r="AB48" s="7">
        <f t="shared" si="4"/>
        <v>0</v>
      </c>
      <c r="AC48" s="6">
        <f t="shared" si="5"/>
        <v>0</v>
      </c>
      <c r="AG48" s="21"/>
      <c r="AH48" s="26"/>
      <c r="AJ48">
        <f t="shared" si="6"/>
        <v>38</v>
      </c>
      <c r="AL48">
        <f t="shared" si="1"/>
        <v>0</v>
      </c>
      <c r="AM48">
        <f t="shared" si="2"/>
        <v>0</v>
      </c>
    </row>
    <row r="49" spans="2:39" x14ac:dyDescent="0.25">
      <c r="B49" s="26" t="s">
        <v>206</v>
      </c>
      <c r="C49" t="s">
        <v>206</v>
      </c>
      <c r="D49" s="52">
        <v>39</v>
      </c>
      <c r="E49" s="52" t="s">
        <v>71</v>
      </c>
      <c r="F49" s="24"/>
      <c r="G49" s="4"/>
      <c r="H49" s="72"/>
      <c r="I49" s="4"/>
      <c r="J49" s="51"/>
      <c r="K49" s="5"/>
      <c r="L49" s="74"/>
      <c r="M49" s="75"/>
      <c r="N49" s="69"/>
      <c r="O49" s="5"/>
      <c r="P49" s="24"/>
      <c r="Q49" s="4"/>
      <c r="R49" s="51"/>
      <c r="S49" s="5"/>
      <c r="T49" s="24"/>
      <c r="U49" s="4"/>
      <c r="V49" s="51"/>
      <c r="W49" s="5"/>
      <c r="X49" s="2"/>
      <c r="Y49" s="4"/>
      <c r="Z49" s="2"/>
      <c r="AA49" s="4"/>
      <c r="AB49" s="7">
        <f t="shared" si="4"/>
        <v>0</v>
      </c>
      <c r="AC49" s="6">
        <f t="shared" si="5"/>
        <v>0</v>
      </c>
      <c r="AG49" s="21" t="s">
        <v>171</v>
      </c>
      <c r="AH49" s="26" t="s">
        <v>189</v>
      </c>
      <c r="AJ49">
        <f t="shared" si="6"/>
        <v>39</v>
      </c>
      <c r="AL49">
        <f t="shared" si="1"/>
        <v>0</v>
      </c>
      <c r="AM49">
        <f t="shared" si="2"/>
        <v>0</v>
      </c>
    </row>
    <row r="50" spans="2:39" x14ac:dyDescent="0.25">
      <c r="B50" s="26" t="s">
        <v>206</v>
      </c>
      <c r="C50" t="s">
        <v>206</v>
      </c>
      <c r="D50" s="59">
        <v>40</v>
      </c>
      <c r="E50" s="59" t="s">
        <v>72</v>
      </c>
      <c r="F50" s="9"/>
      <c r="G50" s="10"/>
      <c r="H50" s="50"/>
      <c r="I50" s="10"/>
      <c r="J50" s="11"/>
      <c r="K50" s="12"/>
      <c r="L50" s="76">
        <v>1</v>
      </c>
      <c r="M50" s="77">
        <v>1</v>
      </c>
      <c r="N50" s="70"/>
      <c r="O50" s="12"/>
      <c r="P50" s="9"/>
      <c r="Q50" s="10"/>
      <c r="R50" s="11"/>
      <c r="S50" s="12"/>
      <c r="T50" s="9"/>
      <c r="U50" s="10"/>
      <c r="V50" s="11"/>
      <c r="W50" s="12"/>
      <c r="X50" s="16"/>
      <c r="Y50" s="10"/>
      <c r="Z50" s="16"/>
      <c r="AA50" s="10"/>
      <c r="AB50" s="7">
        <f t="shared" si="4"/>
        <v>1</v>
      </c>
      <c r="AC50" s="6">
        <f t="shared" si="5"/>
        <v>1</v>
      </c>
      <c r="AG50" s="21" t="s">
        <v>170</v>
      </c>
      <c r="AH50" s="26" t="s">
        <v>190</v>
      </c>
      <c r="AJ50">
        <f t="shared" si="6"/>
        <v>40</v>
      </c>
      <c r="AL50">
        <f t="shared" si="1"/>
        <v>1</v>
      </c>
      <c r="AM50">
        <f t="shared" si="2"/>
        <v>1</v>
      </c>
    </row>
    <row r="51" spans="2:39" x14ac:dyDescent="0.25">
      <c r="B51" s="26" t="s">
        <v>206</v>
      </c>
      <c r="C51" t="s">
        <v>206</v>
      </c>
      <c r="D51" s="52">
        <v>41</v>
      </c>
      <c r="E51" s="52" t="s">
        <v>73</v>
      </c>
      <c r="F51" s="24"/>
      <c r="G51" s="4"/>
      <c r="H51" s="72"/>
      <c r="I51" s="4"/>
      <c r="J51" s="51"/>
      <c r="K51" s="5"/>
      <c r="L51" s="74"/>
      <c r="M51" s="75"/>
      <c r="N51" s="69"/>
      <c r="O51" s="5"/>
      <c r="P51" s="24"/>
      <c r="Q51" s="4"/>
      <c r="R51" s="51"/>
      <c r="S51" s="5"/>
      <c r="T51" s="24"/>
      <c r="U51" s="4"/>
      <c r="V51" s="51"/>
      <c r="W51" s="5"/>
      <c r="X51" s="2"/>
      <c r="Y51" s="4"/>
      <c r="Z51" s="2"/>
      <c r="AA51" s="4"/>
      <c r="AB51" s="7">
        <f t="shared" si="4"/>
        <v>0</v>
      </c>
      <c r="AC51" s="6">
        <f t="shared" si="5"/>
        <v>0</v>
      </c>
      <c r="AG51" s="21"/>
      <c r="AJ51">
        <f t="shared" si="6"/>
        <v>41</v>
      </c>
      <c r="AL51">
        <f t="shared" si="1"/>
        <v>0</v>
      </c>
      <c r="AM51">
        <f t="shared" si="2"/>
        <v>0</v>
      </c>
    </row>
    <row r="52" spans="2:39" x14ac:dyDescent="0.25">
      <c r="B52" s="26" t="s">
        <v>206</v>
      </c>
      <c r="C52" t="s">
        <v>206</v>
      </c>
      <c r="D52" s="57">
        <v>42</v>
      </c>
      <c r="E52" s="57" t="s">
        <v>74</v>
      </c>
      <c r="F52" s="24"/>
      <c r="G52" s="4">
        <v>1</v>
      </c>
      <c r="H52" s="72"/>
      <c r="I52" s="4"/>
      <c r="J52" s="51">
        <v>1</v>
      </c>
      <c r="K52" s="5">
        <v>1</v>
      </c>
      <c r="L52" s="74"/>
      <c r="M52" s="75">
        <v>1</v>
      </c>
      <c r="N52" s="69"/>
      <c r="O52" s="5"/>
      <c r="P52" s="24"/>
      <c r="Q52" s="4"/>
      <c r="R52" s="51"/>
      <c r="S52" s="5"/>
      <c r="T52" s="24"/>
      <c r="U52" s="4"/>
      <c r="V52" s="51"/>
      <c r="W52" s="5"/>
      <c r="X52" s="2"/>
      <c r="Y52" s="4"/>
      <c r="Z52" s="2"/>
      <c r="AA52" s="4"/>
      <c r="AB52" s="7">
        <f t="shared" si="4"/>
        <v>1</v>
      </c>
      <c r="AC52" s="6">
        <f t="shared" si="5"/>
        <v>3</v>
      </c>
      <c r="AG52" s="21"/>
      <c r="AH52" s="26"/>
      <c r="AJ52">
        <f t="shared" si="6"/>
        <v>42</v>
      </c>
      <c r="AL52">
        <f t="shared" si="1"/>
        <v>1</v>
      </c>
      <c r="AM52">
        <f t="shared" si="2"/>
        <v>3</v>
      </c>
    </row>
    <row r="53" spans="2:39" x14ac:dyDescent="0.25">
      <c r="B53" s="26" t="s">
        <v>206</v>
      </c>
      <c r="C53" t="s">
        <v>206</v>
      </c>
      <c r="D53" s="57">
        <v>43</v>
      </c>
      <c r="E53" s="57" t="s">
        <v>75</v>
      </c>
      <c r="F53" s="24"/>
      <c r="G53" s="4"/>
      <c r="H53" s="72"/>
      <c r="I53" s="4"/>
      <c r="J53" s="51"/>
      <c r="K53" s="5"/>
      <c r="L53" s="74"/>
      <c r="M53" s="75"/>
      <c r="N53" s="69"/>
      <c r="O53" s="5"/>
      <c r="P53" s="24"/>
      <c r="Q53" s="4"/>
      <c r="R53" s="51"/>
      <c r="S53" s="5"/>
      <c r="T53" s="24"/>
      <c r="U53" s="4"/>
      <c r="V53" s="51"/>
      <c r="W53" s="5"/>
      <c r="X53" s="2"/>
      <c r="Y53" s="4"/>
      <c r="Z53" s="2"/>
      <c r="AA53" s="4"/>
      <c r="AB53" s="7">
        <f t="shared" si="4"/>
        <v>0</v>
      </c>
      <c r="AC53" s="6">
        <f t="shared" si="5"/>
        <v>0</v>
      </c>
      <c r="AG53" s="21"/>
      <c r="AH53" s="26"/>
      <c r="AJ53">
        <f t="shared" si="6"/>
        <v>43</v>
      </c>
      <c r="AL53">
        <f t="shared" si="1"/>
        <v>0</v>
      </c>
      <c r="AM53">
        <f t="shared" si="2"/>
        <v>0</v>
      </c>
    </row>
    <row r="54" spans="2:39" x14ac:dyDescent="0.25">
      <c r="B54" s="26" t="s">
        <v>206</v>
      </c>
      <c r="C54" t="s">
        <v>206</v>
      </c>
      <c r="D54" s="57">
        <v>44</v>
      </c>
      <c r="E54" s="57" t="s">
        <v>76</v>
      </c>
      <c r="F54" s="24">
        <v>1</v>
      </c>
      <c r="G54" s="4">
        <v>1</v>
      </c>
      <c r="H54" s="72"/>
      <c r="I54" s="4"/>
      <c r="J54" s="51"/>
      <c r="K54" s="5">
        <v>1</v>
      </c>
      <c r="L54" s="74">
        <v>1</v>
      </c>
      <c r="M54" s="75">
        <v>1</v>
      </c>
      <c r="N54" s="69"/>
      <c r="O54" s="5"/>
      <c r="P54" s="24"/>
      <c r="Q54" s="4"/>
      <c r="R54" s="51"/>
      <c r="S54" s="5"/>
      <c r="T54" s="24"/>
      <c r="U54" s="4"/>
      <c r="V54" s="51"/>
      <c r="W54" s="5"/>
      <c r="X54" s="2"/>
      <c r="Y54" s="4"/>
      <c r="Z54" s="2"/>
      <c r="AA54" s="4"/>
      <c r="AB54" s="7">
        <f t="shared" si="4"/>
        <v>2</v>
      </c>
      <c r="AC54" s="6">
        <f t="shared" si="5"/>
        <v>3</v>
      </c>
      <c r="AG54" s="21"/>
      <c r="AH54" s="26"/>
      <c r="AJ54">
        <f t="shared" si="6"/>
        <v>44</v>
      </c>
      <c r="AL54">
        <f t="shared" si="1"/>
        <v>2</v>
      </c>
      <c r="AM54">
        <f t="shared" si="2"/>
        <v>3</v>
      </c>
    </row>
    <row r="55" spans="2:39" x14ac:dyDescent="0.25">
      <c r="B55" s="26" t="s">
        <v>206</v>
      </c>
      <c r="C55" t="s">
        <v>206</v>
      </c>
      <c r="D55" s="52">
        <v>45</v>
      </c>
      <c r="E55" s="52" t="s">
        <v>77</v>
      </c>
      <c r="F55" s="24"/>
      <c r="G55" s="4"/>
      <c r="H55" s="72"/>
      <c r="I55" s="4"/>
      <c r="J55" s="51"/>
      <c r="K55" s="5"/>
      <c r="L55" s="74"/>
      <c r="M55" s="75"/>
      <c r="N55" s="69"/>
      <c r="O55" s="5"/>
      <c r="P55" s="24"/>
      <c r="Q55" s="4"/>
      <c r="R55" s="51"/>
      <c r="S55" s="5"/>
      <c r="T55" s="24"/>
      <c r="U55" s="4"/>
      <c r="V55" s="51"/>
      <c r="W55" s="5"/>
      <c r="X55" s="2"/>
      <c r="Y55" s="4"/>
      <c r="Z55" s="2"/>
      <c r="AA55" s="4"/>
      <c r="AB55" s="7">
        <f t="shared" si="4"/>
        <v>0</v>
      </c>
      <c r="AC55" s="6">
        <f t="shared" si="5"/>
        <v>0</v>
      </c>
      <c r="AG55" s="21" t="s">
        <v>172</v>
      </c>
      <c r="AH55" s="26"/>
      <c r="AJ55">
        <f t="shared" si="6"/>
        <v>45</v>
      </c>
      <c r="AL55">
        <f t="shared" si="1"/>
        <v>0</v>
      </c>
      <c r="AM55">
        <f t="shared" si="2"/>
        <v>0</v>
      </c>
    </row>
    <row r="56" spans="2:39" x14ac:dyDescent="0.25">
      <c r="B56" s="26" t="s">
        <v>206</v>
      </c>
      <c r="C56" t="s">
        <v>206</v>
      </c>
      <c r="D56" s="52">
        <v>46</v>
      </c>
      <c r="E56" s="52" t="s">
        <v>78</v>
      </c>
      <c r="F56" s="24"/>
      <c r="G56" s="4"/>
      <c r="H56" s="72"/>
      <c r="I56" s="4"/>
      <c r="J56" s="51"/>
      <c r="K56" s="5"/>
      <c r="L56" s="74"/>
      <c r="M56" s="75"/>
      <c r="N56" s="69"/>
      <c r="O56" s="5"/>
      <c r="P56" s="24"/>
      <c r="Q56" s="4"/>
      <c r="R56" s="51"/>
      <c r="S56" s="5"/>
      <c r="T56" s="24"/>
      <c r="U56" s="4"/>
      <c r="V56" s="51"/>
      <c r="W56" s="5"/>
      <c r="X56" s="2"/>
      <c r="Y56" s="4"/>
      <c r="Z56" s="2"/>
      <c r="AA56" s="4"/>
      <c r="AB56" s="7">
        <f t="shared" si="4"/>
        <v>0</v>
      </c>
      <c r="AC56" s="6">
        <f t="shared" si="5"/>
        <v>0</v>
      </c>
      <c r="AG56" s="21" t="s">
        <v>173</v>
      </c>
      <c r="AH56" s="26"/>
      <c r="AJ56">
        <f t="shared" si="6"/>
        <v>46</v>
      </c>
      <c r="AL56">
        <f t="shared" si="1"/>
        <v>0</v>
      </c>
      <c r="AM56">
        <f t="shared" si="2"/>
        <v>0</v>
      </c>
    </row>
    <row r="57" spans="2:39" x14ac:dyDescent="0.25">
      <c r="B57" s="26" t="s">
        <v>206</v>
      </c>
      <c r="C57" t="s">
        <v>206</v>
      </c>
      <c r="D57" s="20">
        <v>47</v>
      </c>
      <c r="E57" s="20" t="s">
        <v>79</v>
      </c>
      <c r="F57" s="24"/>
      <c r="G57" s="4">
        <v>1</v>
      </c>
      <c r="H57" s="72">
        <v>1</v>
      </c>
      <c r="I57" s="4"/>
      <c r="J57" s="51"/>
      <c r="K57" s="5"/>
      <c r="L57" s="74"/>
      <c r="M57" s="75"/>
      <c r="N57" s="69"/>
      <c r="O57" s="5"/>
      <c r="P57" s="24"/>
      <c r="Q57" s="4"/>
      <c r="R57" s="51"/>
      <c r="S57" s="5"/>
      <c r="T57" s="24"/>
      <c r="U57" s="4"/>
      <c r="V57" s="51"/>
      <c r="W57" s="5"/>
      <c r="X57" s="2"/>
      <c r="Y57" s="4"/>
      <c r="Z57" s="2"/>
      <c r="AA57" s="4"/>
      <c r="AB57" s="7">
        <f t="shared" si="4"/>
        <v>1</v>
      </c>
      <c r="AC57" s="6">
        <f t="shared" si="5"/>
        <v>1</v>
      </c>
      <c r="AG57" s="21"/>
      <c r="AH57" s="26"/>
      <c r="AJ57">
        <f t="shared" si="6"/>
        <v>47</v>
      </c>
      <c r="AL57">
        <f t="shared" si="1"/>
        <v>1</v>
      </c>
      <c r="AM57">
        <f t="shared" si="2"/>
        <v>1</v>
      </c>
    </row>
    <row r="58" spans="2:39" x14ac:dyDescent="0.25">
      <c r="B58" s="26" t="s">
        <v>206</v>
      </c>
      <c r="C58" t="s">
        <v>206</v>
      </c>
      <c r="D58" s="57">
        <v>48</v>
      </c>
      <c r="E58" s="57" t="s">
        <v>80</v>
      </c>
      <c r="F58" s="24"/>
      <c r="G58" s="4">
        <v>1</v>
      </c>
      <c r="H58" s="72">
        <v>1</v>
      </c>
      <c r="I58" s="4"/>
      <c r="J58" s="51">
        <v>1</v>
      </c>
      <c r="K58" s="5"/>
      <c r="L58" s="74"/>
      <c r="M58" s="75"/>
      <c r="N58" s="69"/>
      <c r="O58" s="5"/>
      <c r="P58" s="24"/>
      <c r="Q58" s="4"/>
      <c r="R58" s="51"/>
      <c r="S58" s="5"/>
      <c r="T58" s="24"/>
      <c r="U58" s="4"/>
      <c r="V58" s="51"/>
      <c r="W58" s="5"/>
      <c r="X58" s="2"/>
      <c r="Y58" s="4"/>
      <c r="Z58" s="2"/>
      <c r="AA58" s="4"/>
      <c r="AB58" s="7">
        <f t="shared" si="4"/>
        <v>2</v>
      </c>
      <c r="AC58" s="6">
        <f t="shared" si="5"/>
        <v>1</v>
      </c>
      <c r="AG58" s="21"/>
      <c r="AH58" s="26"/>
      <c r="AJ58">
        <f t="shared" si="6"/>
        <v>48</v>
      </c>
      <c r="AL58">
        <f t="shared" si="1"/>
        <v>2</v>
      </c>
      <c r="AM58">
        <f t="shared" si="2"/>
        <v>1</v>
      </c>
    </row>
    <row r="59" spans="2:39" x14ac:dyDescent="0.25">
      <c r="B59" s="26"/>
      <c r="D59" s="20">
        <v>49</v>
      </c>
      <c r="E59" s="20" t="s">
        <v>103</v>
      </c>
      <c r="F59" s="24"/>
      <c r="G59" s="4"/>
      <c r="H59" s="72"/>
      <c r="I59" s="4"/>
      <c r="J59" s="51"/>
      <c r="K59" s="5"/>
      <c r="L59" s="74"/>
      <c r="M59" s="75"/>
      <c r="N59" s="69"/>
      <c r="O59" s="5"/>
      <c r="P59" s="24"/>
      <c r="Q59" s="4"/>
      <c r="R59" s="51"/>
      <c r="S59" s="5"/>
      <c r="T59" s="24"/>
      <c r="U59" s="4"/>
      <c r="V59" s="51"/>
      <c r="W59" s="5"/>
      <c r="X59" s="2"/>
      <c r="Y59" s="4"/>
      <c r="Z59" s="2"/>
      <c r="AA59" s="4"/>
      <c r="AB59" s="7"/>
      <c r="AC59" s="6"/>
      <c r="AG59" s="21"/>
      <c r="AH59" s="26"/>
      <c r="AJ59">
        <f t="shared" si="6"/>
        <v>49</v>
      </c>
      <c r="AL59">
        <f t="shared" si="1"/>
        <v>0</v>
      </c>
      <c r="AM59">
        <f t="shared" si="2"/>
        <v>0</v>
      </c>
    </row>
    <row r="60" spans="2:39" x14ac:dyDescent="0.25">
      <c r="B60" s="26" t="s">
        <v>206</v>
      </c>
      <c r="C60" t="s">
        <v>206</v>
      </c>
      <c r="D60" s="58">
        <v>50</v>
      </c>
      <c r="E60" s="58" t="s">
        <v>81</v>
      </c>
      <c r="F60" s="9">
        <v>1</v>
      </c>
      <c r="G60" s="10">
        <v>1</v>
      </c>
      <c r="H60" s="50"/>
      <c r="I60" s="10"/>
      <c r="J60" s="11"/>
      <c r="K60" s="12"/>
      <c r="L60" s="76"/>
      <c r="M60" s="77"/>
      <c r="N60" s="70"/>
      <c r="O60" s="12"/>
      <c r="P60" s="9"/>
      <c r="Q60" s="10"/>
      <c r="R60" s="11"/>
      <c r="S60" s="12"/>
      <c r="T60" s="9"/>
      <c r="U60" s="10"/>
      <c r="V60" s="11"/>
      <c r="W60" s="12"/>
      <c r="X60" s="16"/>
      <c r="Y60" s="10"/>
      <c r="Z60" s="16"/>
      <c r="AA60" s="10"/>
      <c r="AB60" s="7">
        <f t="shared" si="4"/>
        <v>1</v>
      </c>
      <c r="AC60" s="6">
        <f t="shared" si="5"/>
        <v>1</v>
      </c>
      <c r="AG60" s="21" t="s">
        <v>174</v>
      </c>
      <c r="AJ60">
        <f t="shared" si="6"/>
        <v>50</v>
      </c>
      <c r="AL60">
        <f t="shared" si="1"/>
        <v>1</v>
      </c>
      <c r="AM60">
        <f t="shared" si="2"/>
        <v>1</v>
      </c>
    </row>
    <row r="61" spans="2:39" x14ac:dyDescent="0.25">
      <c r="B61" s="26" t="s">
        <v>206</v>
      </c>
      <c r="C61" t="s">
        <v>206</v>
      </c>
      <c r="D61" s="52">
        <v>51</v>
      </c>
      <c r="E61" s="52" t="s">
        <v>82</v>
      </c>
      <c r="F61" s="24"/>
      <c r="G61" s="4"/>
      <c r="H61" s="72"/>
      <c r="I61" s="4"/>
      <c r="J61" s="51"/>
      <c r="K61" s="5"/>
      <c r="L61" s="74"/>
      <c r="M61" s="75"/>
      <c r="N61" s="69"/>
      <c r="O61" s="5"/>
      <c r="P61" s="24"/>
      <c r="Q61" s="4"/>
      <c r="R61" s="51"/>
      <c r="S61" s="5"/>
      <c r="T61" s="24"/>
      <c r="U61" s="4"/>
      <c r="V61" s="51"/>
      <c r="W61" s="5"/>
      <c r="X61" s="2"/>
      <c r="Y61" s="4"/>
      <c r="Z61" s="2"/>
      <c r="AA61" s="4"/>
      <c r="AB61" s="7">
        <f t="shared" si="4"/>
        <v>0</v>
      </c>
      <c r="AC61" s="6">
        <f t="shared" si="5"/>
        <v>0</v>
      </c>
      <c r="AG61" s="21"/>
      <c r="AH61" s="26" t="s">
        <v>191</v>
      </c>
      <c r="AJ61">
        <f t="shared" si="6"/>
        <v>51</v>
      </c>
      <c r="AL61">
        <f t="shared" si="1"/>
        <v>0</v>
      </c>
      <c r="AM61">
        <f t="shared" si="2"/>
        <v>0</v>
      </c>
    </row>
    <row r="62" spans="2:39" x14ac:dyDescent="0.25">
      <c r="B62" s="26" t="s">
        <v>206</v>
      </c>
      <c r="C62" t="s">
        <v>206</v>
      </c>
      <c r="D62" s="57">
        <v>52</v>
      </c>
      <c r="E62" s="57" t="s">
        <v>85</v>
      </c>
      <c r="F62" s="24"/>
      <c r="G62" s="4"/>
      <c r="H62" s="72">
        <v>1</v>
      </c>
      <c r="I62" s="4">
        <v>1</v>
      </c>
      <c r="J62" s="51"/>
      <c r="K62" s="5"/>
      <c r="L62" s="74">
        <v>1</v>
      </c>
      <c r="M62" s="75">
        <v>1</v>
      </c>
      <c r="N62" s="69"/>
      <c r="O62" s="5"/>
      <c r="P62" s="24"/>
      <c r="Q62" s="4"/>
      <c r="R62" s="51"/>
      <c r="S62" s="5"/>
      <c r="T62" s="24"/>
      <c r="U62" s="4"/>
      <c r="V62" s="51"/>
      <c r="W62" s="5"/>
      <c r="X62" s="24"/>
      <c r="Y62" s="4"/>
      <c r="Z62" s="3"/>
      <c r="AA62" s="4"/>
      <c r="AB62" s="7">
        <f t="shared" si="4"/>
        <v>2</v>
      </c>
      <c r="AC62" s="6">
        <f t="shared" si="5"/>
        <v>2</v>
      </c>
      <c r="AG62" s="21"/>
      <c r="AH62" s="26"/>
      <c r="AJ62">
        <f t="shared" si="6"/>
        <v>52</v>
      </c>
      <c r="AL62">
        <f t="shared" si="1"/>
        <v>2</v>
      </c>
      <c r="AM62">
        <f t="shared" si="2"/>
        <v>2</v>
      </c>
    </row>
    <row r="63" spans="2:39" x14ac:dyDescent="0.25">
      <c r="B63" s="26"/>
      <c r="D63" t="s">
        <v>12</v>
      </c>
      <c r="E63" t="s">
        <v>14</v>
      </c>
      <c r="F63" s="27">
        <f>SUM(F60:F62,F11:F58)</f>
        <v>10</v>
      </c>
      <c r="G63" s="27">
        <f t="shared" ref="G63:AC63" si="7">SUM(G60:G62,G11:G58)</f>
        <v>15</v>
      </c>
      <c r="H63" s="27">
        <f t="shared" ref="H63:J63" si="8">SUM(H60:H62,H11:H58)</f>
        <v>6</v>
      </c>
      <c r="I63" s="27">
        <f t="shared" si="8"/>
        <v>5</v>
      </c>
      <c r="J63" s="27">
        <f t="shared" si="8"/>
        <v>8</v>
      </c>
      <c r="K63" s="27">
        <f t="shared" si="7"/>
        <v>7</v>
      </c>
      <c r="L63" s="27">
        <f t="shared" ref="L63:O63" si="9">SUM(L60:L62,L11:L58)</f>
        <v>12</v>
      </c>
      <c r="M63" s="27">
        <f t="shared" si="9"/>
        <v>12</v>
      </c>
      <c r="N63" s="27">
        <f t="shared" si="9"/>
        <v>0</v>
      </c>
      <c r="O63" s="27">
        <f t="shared" si="9"/>
        <v>2</v>
      </c>
      <c r="P63" s="27">
        <f t="shared" si="7"/>
        <v>1</v>
      </c>
      <c r="Q63" s="27">
        <f t="shared" si="7"/>
        <v>1</v>
      </c>
      <c r="R63" s="27">
        <f t="shared" si="7"/>
        <v>0</v>
      </c>
      <c r="S63" s="27">
        <f t="shared" si="7"/>
        <v>0</v>
      </c>
      <c r="T63" s="27">
        <f t="shared" si="7"/>
        <v>0</v>
      </c>
      <c r="U63" s="27">
        <f t="shared" si="7"/>
        <v>0</v>
      </c>
      <c r="V63" s="27">
        <f t="shared" si="7"/>
        <v>0</v>
      </c>
      <c r="W63" s="27">
        <f t="shared" si="7"/>
        <v>0</v>
      </c>
      <c r="X63" s="27">
        <f t="shared" si="7"/>
        <v>0</v>
      </c>
      <c r="Y63" s="27">
        <f t="shared" si="7"/>
        <v>0</v>
      </c>
      <c r="Z63" s="27"/>
      <c r="AA63" s="27"/>
      <c r="AB63" s="27">
        <f t="shared" si="7"/>
        <v>37</v>
      </c>
      <c r="AC63" s="27">
        <f t="shared" si="7"/>
        <v>42</v>
      </c>
      <c r="AG63" s="21"/>
    </row>
    <row r="64" spans="2:39" x14ac:dyDescent="0.25">
      <c r="B64" s="26"/>
      <c r="D64" t="s">
        <v>12</v>
      </c>
      <c r="E64" t="s">
        <v>15</v>
      </c>
      <c r="F64" s="27">
        <f>F63/$F$5</f>
        <v>0.21276595744680851</v>
      </c>
      <c r="G64" s="27">
        <f>G63/$F$5</f>
        <v>0.31914893617021278</v>
      </c>
      <c r="H64" s="27">
        <f t="shared" ref="H64:J64" si="10">H63/$F$5</f>
        <v>0.1276595744680851</v>
      </c>
      <c r="I64" s="27">
        <f t="shared" si="10"/>
        <v>0.10638297872340426</v>
      </c>
      <c r="J64" s="27">
        <f t="shared" si="10"/>
        <v>0.1702127659574468</v>
      </c>
      <c r="K64" s="27">
        <f>K63/$F$5</f>
        <v>0.14893617021276595</v>
      </c>
      <c r="L64" s="27">
        <f t="shared" ref="L64:O64" si="11">L63/$F$5</f>
        <v>0.25531914893617019</v>
      </c>
      <c r="M64" s="27">
        <f t="shared" si="11"/>
        <v>0.25531914893617019</v>
      </c>
      <c r="N64" s="27">
        <f t="shared" si="11"/>
        <v>0</v>
      </c>
      <c r="O64" s="27">
        <f t="shared" si="11"/>
        <v>4.2553191489361701E-2</v>
      </c>
      <c r="P64" s="27">
        <f t="shared" ref="P64:Y64" si="12">P63/$F$5</f>
        <v>2.1276595744680851E-2</v>
      </c>
      <c r="Q64" s="27">
        <f t="shared" si="12"/>
        <v>2.1276595744680851E-2</v>
      </c>
      <c r="R64" s="27">
        <f t="shared" si="12"/>
        <v>0</v>
      </c>
      <c r="S64" s="27">
        <f t="shared" si="12"/>
        <v>0</v>
      </c>
      <c r="T64" s="27">
        <f t="shared" si="12"/>
        <v>0</v>
      </c>
      <c r="U64" s="27">
        <f t="shared" si="12"/>
        <v>0</v>
      </c>
      <c r="V64" s="27">
        <f t="shared" si="12"/>
        <v>0</v>
      </c>
      <c r="W64" s="27">
        <f t="shared" si="12"/>
        <v>0</v>
      </c>
      <c r="X64" s="27">
        <f t="shared" si="12"/>
        <v>0</v>
      </c>
      <c r="Y64" s="27">
        <f t="shared" si="12"/>
        <v>0</v>
      </c>
      <c r="Z64" s="27"/>
      <c r="AA64" s="27"/>
      <c r="AB64" s="27">
        <f>AB63/$F$5</f>
        <v>0.78723404255319152</v>
      </c>
      <c r="AC64" s="27">
        <f>AC63/$F$5</f>
        <v>0.8936170212765957</v>
      </c>
      <c r="AG64" s="21"/>
    </row>
    <row r="65" spans="2:39" x14ac:dyDescent="0.25">
      <c r="B65" s="26"/>
      <c r="D65" t="s">
        <v>12</v>
      </c>
      <c r="E65" s="35" t="s">
        <v>94</v>
      </c>
      <c r="F65">
        <f>SUM(F62,F57:F60,F52:F54,F50,F44:F46,F42,F38:F40,F32:F35,F27,F29:F30,F15:F23)</f>
        <v>10</v>
      </c>
      <c r="G65">
        <f t="shared" ref="G65:AC65" si="13">SUM(G62,G57:G60,G52:G54,G50,G44:G46,G42,G38:G40,G32:G35,G27,G29:G30,G15:G23)</f>
        <v>15</v>
      </c>
      <c r="H65">
        <f t="shared" ref="H65:J65" si="14">SUM(H62,H57:H60,H52:H54,H50,H44:H46,H42,H38:H40,H32:H35,H27,H29:H30,H15:H23)</f>
        <v>6</v>
      </c>
      <c r="I65">
        <f t="shared" si="14"/>
        <v>5</v>
      </c>
      <c r="J65">
        <f t="shared" si="14"/>
        <v>8</v>
      </c>
      <c r="K65">
        <f t="shared" si="13"/>
        <v>7</v>
      </c>
      <c r="L65">
        <f t="shared" ref="L65:O65" si="15">SUM(L62,L57:L60,L52:L54,L50,L44:L46,L42,L38:L40,L32:L35,L27,L29:L30,L15:L23)</f>
        <v>12</v>
      </c>
      <c r="M65">
        <f t="shared" si="15"/>
        <v>12</v>
      </c>
      <c r="N65">
        <f t="shared" si="15"/>
        <v>0</v>
      </c>
      <c r="O65">
        <f t="shared" si="15"/>
        <v>2</v>
      </c>
      <c r="P65">
        <f t="shared" si="13"/>
        <v>1</v>
      </c>
      <c r="Q65">
        <f t="shared" si="13"/>
        <v>1</v>
      </c>
      <c r="R65">
        <f t="shared" si="13"/>
        <v>0</v>
      </c>
      <c r="S65">
        <f t="shared" si="13"/>
        <v>0</v>
      </c>
      <c r="T65">
        <f t="shared" si="13"/>
        <v>0</v>
      </c>
      <c r="U65">
        <f t="shared" si="13"/>
        <v>0</v>
      </c>
      <c r="V65">
        <f t="shared" si="13"/>
        <v>0</v>
      </c>
      <c r="W65">
        <f t="shared" si="13"/>
        <v>0</v>
      </c>
      <c r="X65">
        <f t="shared" si="13"/>
        <v>0</v>
      </c>
      <c r="Y65">
        <f t="shared" si="13"/>
        <v>0</v>
      </c>
      <c r="AB65">
        <f t="shared" si="13"/>
        <v>37</v>
      </c>
      <c r="AC65">
        <f t="shared" si="13"/>
        <v>42</v>
      </c>
      <c r="AF65" s="51"/>
      <c r="AG65" s="21"/>
    </row>
    <row r="66" spans="2:39" x14ac:dyDescent="0.25">
      <c r="B66" s="26"/>
      <c r="D66" t="s">
        <v>12</v>
      </c>
      <c r="E66" s="35" t="s">
        <v>95</v>
      </c>
      <c r="F66">
        <f>F65/$J$5</f>
        <v>0.33333333333333331</v>
      </c>
      <c r="G66">
        <f>G65/$J$5</f>
        <v>0.5</v>
      </c>
      <c r="H66">
        <f t="shared" ref="H66:I66" si="16">H65/$J$5</f>
        <v>0.2</v>
      </c>
      <c r="I66">
        <f t="shared" si="16"/>
        <v>0.16666666666666666</v>
      </c>
      <c r="J66">
        <f>J65/$J$5</f>
        <v>0.26666666666666666</v>
      </c>
      <c r="K66">
        <f>K65/$J$5</f>
        <v>0.23333333333333334</v>
      </c>
      <c r="L66">
        <f t="shared" ref="L66:O66" si="17">L65/$J$5</f>
        <v>0.4</v>
      </c>
      <c r="M66">
        <f t="shared" si="17"/>
        <v>0.4</v>
      </c>
      <c r="N66">
        <f t="shared" si="17"/>
        <v>0</v>
      </c>
      <c r="O66">
        <f t="shared" si="17"/>
        <v>6.6666666666666666E-2</v>
      </c>
      <c r="P66">
        <f t="shared" ref="P66:Y66" si="18">P65/$J$5</f>
        <v>3.3333333333333333E-2</v>
      </c>
      <c r="Q66">
        <f t="shared" si="18"/>
        <v>3.3333333333333333E-2</v>
      </c>
      <c r="R66">
        <f t="shared" si="18"/>
        <v>0</v>
      </c>
      <c r="S66">
        <f t="shared" si="18"/>
        <v>0</v>
      </c>
      <c r="T66">
        <f t="shared" si="18"/>
        <v>0</v>
      </c>
      <c r="U66">
        <f t="shared" si="18"/>
        <v>0</v>
      </c>
      <c r="V66">
        <f t="shared" si="18"/>
        <v>0</v>
      </c>
      <c r="W66">
        <f t="shared" si="18"/>
        <v>0</v>
      </c>
      <c r="X66">
        <f t="shared" si="18"/>
        <v>0</v>
      </c>
      <c r="Y66">
        <f t="shared" si="18"/>
        <v>0</v>
      </c>
      <c r="AB66">
        <f>AB65/$J$5</f>
        <v>1.2333333333333334</v>
      </c>
      <c r="AC66">
        <f>AC65/$J$5</f>
        <v>1.4</v>
      </c>
      <c r="AF66" s="51"/>
      <c r="AG66" s="21"/>
    </row>
    <row r="67" spans="2:39" x14ac:dyDescent="0.25">
      <c r="B67" s="26"/>
      <c r="D67" t="s">
        <v>12</v>
      </c>
      <c r="E67" s="35" t="s">
        <v>96</v>
      </c>
      <c r="F67" s="27">
        <f>(SUM(F61,F55:F56,F51,F47:F49,F43,F41,F36:F37,F31,F28,F26,F24,F11:F14))</f>
        <v>0</v>
      </c>
      <c r="G67" s="27">
        <f t="shared" ref="G67:AC67" si="19">(SUM(G61,G55:G56,G51,G47:G49,G43,G41,G36:G37,G31,G28,G26,G24,G11:G14))</f>
        <v>0</v>
      </c>
      <c r="H67" s="27">
        <f t="shared" ref="H67:J67" si="20">(SUM(H61,H55:H56,H51,H47:H49,H43,H41,H36:H37,H31,H28,H26,H24,H11:H14))</f>
        <v>0</v>
      </c>
      <c r="I67" s="27">
        <f t="shared" si="20"/>
        <v>0</v>
      </c>
      <c r="J67" s="27">
        <f t="shared" si="20"/>
        <v>0</v>
      </c>
      <c r="K67" s="27">
        <f t="shared" si="19"/>
        <v>0</v>
      </c>
      <c r="L67" s="27">
        <f t="shared" ref="L67:O67" si="21">(SUM(L61,L55:L56,L51,L47:L49,L43,L41,L36:L37,L31,L28,L26,L24,L11:L14))</f>
        <v>0</v>
      </c>
      <c r="M67" s="27">
        <f t="shared" si="21"/>
        <v>0</v>
      </c>
      <c r="N67" s="27">
        <f t="shared" si="21"/>
        <v>0</v>
      </c>
      <c r="O67" s="27">
        <f t="shared" si="21"/>
        <v>0</v>
      </c>
      <c r="P67" s="27">
        <f t="shared" si="19"/>
        <v>0</v>
      </c>
      <c r="Q67" s="27">
        <f t="shared" si="19"/>
        <v>0</v>
      </c>
      <c r="R67" s="27">
        <f t="shared" si="19"/>
        <v>0</v>
      </c>
      <c r="S67" s="27">
        <f t="shared" si="19"/>
        <v>0</v>
      </c>
      <c r="T67" s="27">
        <f t="shared" si="19"/>
        <v>0</v>
      </c>
      <c r="U67" s="27">
        <f t="shared" si="19"/>
        <v>0</v>
      </c>
      <c r="V67" s="27">
        <f t="shared" si="19"/>
        <v>0</v>
      </c>
      <c r="W67" s="27">
        <f t="shared" si="19"/>
        <v>0</v>
      </c>
      <c r="X67" s="27">
        <f t="shared" si="19"/>
        <v>0</v>
      </c>
      <c r="Y67" s="27">
        <f t="shared" si="19"/>
        <v>0</v>
      </c>
      <c r="Z67" s="27"/>
      <c r="AA67" s="27"/>
      <c r="AB67" s="27">
        <f t="shared" si="19"/>
        <v>0</v>
      </c>
      <c r="AC67" s="27">
        <f t="shared" si="19"/>
        <v>0</v>
      </c>
      <c r="AD67" s="27">
        <f t="shared" ref="AD67" si="22">AD63-AD65</f>
        <v>0</v>
      </c>
      <c r="AF67" s="51"/>
      <c r="AG67" s="21"/>
    </row>
    <row r="68" spans="2:39" x14ac:dyDescent="0.25">
      <c r="B68" s="26"/>
      <c r="D68" t="s">
        <v>12</v>
      </c>
      <c r="E68" s="35" t="s">
        <v>97</v>
      </c>
      <c r="F68" s="27">
        <f>F67/$G$5</f>
        <v>0</v>
      </c>
      <c r="G68" s="27">
        <f>G67/$G$5</f>
        <v>0</v>
      </c>
      <c r="H68" s="27">
        <f t="shared" ref="H68:J68" si="23">H67/$G$5</f>
        <v>0</v>
      </c>
      <c r="I68" s="27">
        <f t="shared" si="23"/>
        <v>0</v>
      </c>
      <c r="J68" s="27">
        <f t="shared" si="23"/>
        <v>0</v>
      </c>
      <c r="K68" s="27">
        <f>K67/$G$5</f>
        <v>0</v>
      </c>
      <c r="L68" s="27">
        <f t="shared" ref="L68:O68" si="24">L67/$G$5</f>
        <v>0</v>
      </c>
      <c r="M68" s="27">
        <f t="shared" si="24"/>
        <v>0</v>
      </c>
      <c r="N68" s="27">
        <f t="shared" si="24"/>
        <v>0</v>
      </c>
      <c r="O68" s="27">
        <f t="shared" si="24"/>
        <v>0</v>
      </c>
      <c r="P68" s="27">
        <f t="shared" ref="P68:Y68" si="25">P67/$G$5</f>
        <v>0</v>
      </c>
      <c r="Q68" s="27">
        <f t="shared" si="25"/>
        <v>0</v>
      </c>
      <c r="R68" s="27">
        <f t="shared" si="25"/>
        <v>0</v>
      </c>
      <c r="S68" s="27">
        <f t="shared" si="25"/>
        <v>0</v>
      </c>
      <c r="T68" s="27">
        <f t="shared" si="25"/>
        <v>0</v>
      </c>
      <c r="U68" s="27">
        <f t="shared" si="25"/>
        <v>0</v>
      </c>
      <c r="V68" s="27">
        <f t="shared" si="25"/>
        <v>0</v>
      </c>
      <c r="W68" s="27">
        <f t="shared" si="25"/>
        <v>0</v>
      </c>
      <c r="X68" s="27">
        <f t="shared" si="25"/>
        <v>0</v>
      </c>
      <c r="Y68" s="27">
        <f t="shared" si="25"/>
        <v>0</v>
      </c>
      <c r="Z68" s="27"/>
      <c r="AA68" s="27"/>
      <c r="AB68" s="27">
        <f>AB67/$G$5</f>
        <v>0</v>
      </c>
      <c r="AC68" s="27">
        <f>AC67/$G$5</f>
        <v>0</v>
      </c>
      <c r="AD68" s="27">
        <f>AD67/$G$5</f>
        <v>0</v>
      </c>
      <c r="AF68" s="51"/>
      <c r="AG68" s="21"/>
    </row>
    <row r="69" spans="2:39" x14ac:dyDescent="0.25">
      <c r="B69" s="26"/>
      <c r="D69" t="s">
        <v>12</v>
      </c>
      <c r="E69" s="35" t="s">
        <v>228</v>
      </c>
      <c r="F69">
        <f>SUM(F62,F60,F58,F52:F54,F44:F46,F40,F38,F34,F32,F29:F30,F27,F23,F21,F15:F18)</f>
        <v>9</v>
      </c>
      <c r="G69">
        <f t="shared" ref="G69:AC69" si="26">SUM(G62,G60,G58,G52:G54,G44:G46,G40,G38,G34,G32,G29:G30,G27,G23,G21,G15:G18)</f>
        <v>13</v>
      </c>
      <c r="H69">
        <f t="shared" ref="H69:J69" si="27">SUM(H62,H60,H58,H52:H54,H44:H46,H40,H38,H34,H32,H29:H30,H27,H23,H21,H15:H18)</f>
        <v>5</v>
      </c>
      <c r="I69">
        <f t="shared" si="27"/>
        <v>5</v>
      </c>
      <c r="J69">
        <f t="shared" si="27"/>
        <v>8</v>
      </c>
      <c r="K69">
        <f t="shared" si="26"/>
        <v>7</v>
      </c>
      <c r="L69">
        <f t="shared" ref="L69:O69" si="28">SUM(L62,L60,L58,L52:L54,L44:L46,L40,L38,L34,L32,L29:L30,L27,L23,L21,L15:L18)</f>
        <v>10</v>
      </c>
      <c r="M69">
        <f t="shared" si="28"/>
        <v>10</v>
      </c>
      <c r="N69">
        <f t="shared" si="28"/>
        <v>0</v>
      </c>
      <c r="O69">
        <f t="shared" si="28"/>
        <v>0</v>
      </c>
      <c r="P69">
        <f t="shared" si="26"/>
        <v>0</v>
      </c>
      <c r="Q69">
        <f t="shared" si="26"/>
        <v>0</v>
      </c>
      <c r="R69">
        <f t="shared" si="26"/>
        <v>0</v>
      </c>
      <c r="S69">
        <f t="shared" si="26"/>
        <v>0</v>
      </c>
      <c r="T69">
        <f t="shared" si="26"/>
        <v>0</v>
      </c>
      <c r="U69">
        <f t="shared" si="26"/>
        <v>0</v>
      </c>
      <c r="V69">
        <f t="shared" si="26"/>
        <v>0</v>
      </c>
      <c r="W69">
        <f t="shared" si="26"/>
        <v>0</v>
      </c>
      <c r="X69">
        <f t="shared" si="26"/>
        <v>0</v>
      </c>
      <c r="Y69">
        <f t="shared" si="26"/>
        <v>0</v>
      </c>
      <c r="AB69">
        <f t="shared" si="26"/>
        <v>32</v>
      </c>
      <c r="AC69">
        <f t="shared" si="26"/>
        <v>35</v>
      </c>
      <c r="AF69" s="23"/>
      <c r="AG69" s="21"/>
    </row>
    <row r="70" spans="2:39" x14ac:dyDescent="0.25">
      <c r="B70" s="26"/>
      <c r="D70" t="s">
        <v>12</v>
      </c>
      <c r="E70" s="35" t="s">
        <v>229</v>
      </c>
      <c r="F70">
        <f>F69/$K$5</f>
        <v>0.40909090909090912</v>
      </c>
      <c r="G70">
        <f>G69/$K$5</f>
        <v>0.59090909090909094</v>
      </c>
      <c r="H70">
        <f t="shared" ref="H70:I70" si="29">H69/$K$5</f>
        <v>0.22727272727272727</v>
      </c>
      <c r="I70">
        <f t="shared" si="29"/>
        <v>0.22727272727272727</v>
      </c>
      <c r="J70">
        <f>J69/$K$5</f>
        <v>0.36363636363636365</v>
      </c>
      <c r="K70">
        <f>K69/$K$5</f>
        <v>0.31818181818181818</v>
      </c>
      <c r="L70">
        <f t="shared" ref="L70:O70" si="30">L69/$K$5</f>
        <v>0.45454545454545453</v>
      </c>
      <c r="M70">
        <f t="shared" si="30"/>
        <v>0.45454545454545453</v>
      </c>
      <c r="N70">
        <f t="shared" si="30"/>
        <v>0</v>
      </c>
      <c r="O70">
        <f t="shared" si="30"/>
        <v>0</v>
      </c>
      <c r="P70">
        <f t="shared" ref="P70:Y70" si="31">P69/$K$5</f>
        <v>0</v>
      </c>
      <c r="Q70">
        <f t="shared" si="31"/>
        <v>0</v>
      </c>
      <c r="R70">
        <f t="shared" si="31"/>
        <v>0</v>
      </c>
      <c r="S70">
        <f t="shared" si="31"/>
        <v>0</v>
      </c>
      <c r="T70">
        <f t="shared" si="31"/>
        <v>0</v>
      </c>
      <c r="U70">
        <f t="shared" si="31"/>
        <v>0</v>
      </c>
      <c r="V70">
        <f t="shared" si="31"/>
        <v>0</v>
      </c>
      <c r="W70">
        <f t="shared" si="31"/>
        <v>0</v>
      </c>
      <c r="X70">
        <f t="shared" si="31"/>
        <v>0</v>
      </c>
      <c r="Y70">
        <f t="shared" si="31"/>
        <v>0</v>
      </c>
      <c r="AB70">
        <f>AB69/$K$5</f>
        <v>1.4545454545454546</v>
      </c>
      <c r="AC70">
        <f>AC69/$K$5</f>
        <v>1.5909090909090908</v>
      </c>
      <c r="AF70" s="23">
        <f>AC70-AB70</f>
        <v>0.13636363636363624</v>
      </c>
      <c r="AG70" s="21"/>
    </row>
    <row r="71" spans="2:39" x14ac:dyDescent="0.25">
      <c r="B71" s="26"/>
      <c r="D71" t="s">
        <v>12</v>
      </c>
      <c r="E71" s="35" t="s">
        <v>238</v>
      </c>
      <c r="F71">
        <f>SUM(F57,F50,F42,F39,F35,F33,F22,F19)</f>
        <v>1</v>
      </c>
      <c r="G71">
        <f t="shared" ref="G71:AC71" si="32">SUM(G57,G50,G42,G39,G35,G33,G22,G19)</f>
        <v>2</v>
      </c>
      <c r="H71">
        <f t="shared" ref="H71:J71" si="33">SUM(H57,H50,H42,H39,H35,H33,H22,H19)</f>
        <v>1</v>
      </c>
      <c r="I71">
        <f t="shared" si="33"/>
        <v>0</v>
      </c>
      <c r="J71">
        <f t="shared" si="33"/>
        <v>0</v>
      </c>
      <c r="K71">
        <f t="shared" si="32"/>
        <v>0</v>
      </c>
      <c r="L71">
        <f t="shared" ref="L71:O71" si="34">SUM(L57,L50,L42,L39,L35,L33,L22,L19)</f>
        <v>2</v>
      </c>
      <c r="M71">
        <f t="shared" si="34"/>
        <v>2</v>
      </c>
      <c r="N71">
        <f t="shared" si="34"/>
        <v>0</v>
      </c>
      <c r="O71">
        <f t="shared" si="34"/>
        <v>2</v>
      </c>
      <c r="P71">
        <f t="shared" si="32"/>
        <v>1</v>
      </c>
      <c r="Q71">
        <f t="shared" si="32"/>
        <v>1</v>
      </c>
      <c r="R71">
        <f t="shared" si="32"/>
        <v>0</v>
      </c>
      <c r="S71">
        <f t="shared" si="32"/>
        <v>0</v>
      </c>
      <c r="T71">
        <f t="shared" si="32"/>
        <v>0</v>
      </c>
      <c r="U71">
        <f t="shared" si="32"/>
        <v>0</v>
      </c>
      <c r="V71">
        <f t="shared" si="32"/>
        <v>0</v>
      </c>
      <c r="W71">
        <f t="shared" si="32"/>
        <v>0</v>
      </c>
      <c r="X71">
        <f t="shared" si="32"/>
        <v>0</v>
      </c>
      <c r="Y71">
        <f t="shared" si="32"/>
        <v>0</v>
      </c>
      <c r="AB71">
        <f t="shared" si="32"/>
        <v>5</v>
      </c>
      <c r="AC71">
        <f t="shared" si="32"/>
        <v>7</v>
      </c>
      <c r="AF71" s="51"/>
      <c r="AG71" s="21"/>
    </row>
    <row r="72" spans="2:39" x14ac:dyDescent="0.25">
      <c r="B72" s="26"/>
      <c r="D72" t="s">
        <v>12</v>
      </c>
      <c r="E72" s="35" t="s">
        <v>239</v>
      </c>
      <c r="F72">
        <f>F71/$P$5</f>
        <v>0.14285714285714285</v>
      </c>
      <c r="G72">
        <f>G71/$P$5</f>
        <v>0.2857142857142857</v>
      </c>
      <c r="H72">
        <f t="shared" ref="H72:I72" si="35">H71/$P$5</f>
        <v>0.14285714285714285</v>
      </c>
      <c r="I72">
        <f t="shared" si="35"/>
        <v>0</v>
      </c>
      <c r="J72">
        <f>J71/$P$5</f>
        <v>0</v>
      </c>
      <c r="K72">
        <f>K71/$P$5</f>
        <v>0</v>
      </c>
      <c r="L72">
        <f t="shared" ref="L72:O72" si="36">L71/$P$5</f>
        <v>0.2857142857142857</v>
      </c>
      <c r="M72">
        <f t="shared" si="36"/>
        <v>0.2857142857142857</v>
      </c>
      <c r="N72">
        <f t="shared" si="36"/>
        <v>0</v>
      </c>
      <c r="O72">
        <f t="shared" si="36"/>
        <v>0.2857142857142857</v>
      </c>
      <c r="P72">
        <f t="shared" ref="P72:Y72" si="37">P71/$P$5</f>
        <v>0.14285714285714285</v>
      </c>
      <c r="Q72">
        <f t="shared" si="37"/>
        <v>0.14285714285714285</v>
      </c>
      <c r="R72">
        <f t="shared" si="37"/>
        <v>0</v>
      </c>
      <c r="S72">
        <f t="shared" si="37"/>
        <v>0</v>
      </c>
      <c r="T72">
        <f t="shared" si="37"/>
        <v>0</v>
      </c>
      <c r="U72">
        <f t="shared" si="37"/>
        <v>0</v>
      </c>
      <c r="V72">
        <f t="shared" si="37"/>
        <v>0</v>
      </c>
      <c r="W72">
        <f t="shared" si="37"/>
        <v>0</v>
      </c>
      <c r="X72">
        <f t="shared" si="37"/>
        <v>0</v>
      </c>
      <c r="Y72">
        <f t="shared" si="37"/>
        <v>0</v>
      </c>
      <c r="AB72">
        <f>AB71/$P$5</f>
        <v>0.7142857142857143</v>
      </c>
      <c r="AC72">
        <f>AC71/$P$5</f>
        <v>1</v>
      </c>
      <c r="AD72" s="21"/>
      <c r="AE72" s="21"/>
      <c r="AF72" s="51">
        <f t="shared" ref="AF72" si="38">AC72-AB72</f>
        <v>0.2857142857142857</v>
      </c>
      <c r="AG72" s="21"/>
      <c r="AH72" s="21"/>
      <c r="AI72" s="21"/>
      <c r="AJ72" s="21"/>
      <c r="AK72" s="21"/>
      <c r="AL72" s="21"/>
      <c r="AM72" s="21"/>
    </row>
    <row r="73" spans="2:39" x14ac:dyDescent="0.25">
      <c r="B73" s="26"/>
      <c r="E73" s="35"/>
      <c r="G73" s="26"/>
      <c r="H73" s="71"/>
      <c r="I73" s="26"/>
      <c r="J73" s="26"/>
      <c r="K73" s="26"/>
      <c r="L73" s="71"/>
      <c r="M73" s="26"/>
      <c r="N73" s="71"/>
      <c r="O73" s="26"/>
      <c r="Q73" s="26"/>
      <c r="S73" s="26"/>
      <c r="U73" s="26"/>
      <c r="W73" s="26"/>
      <c r="Y73" s="26"/>
      <c r="AA73" s="26"/>
      <c r="AC73" s="26"/>
      <c r="AF73" s="51"/>
      <c r="AG73" s="21"/>
    </row>
    <row r="74" spans="2:39" x14ac:dyDescent="0.25">
      <c r="B74" s="26"/>
      <c r="E74" s="53" t="s">
        <v>84</v>
      </c>
      <c r="H74" s="71"/>
      <c r="L74" s="71"/>
      <c r="N74" s="71"/>
      <c r="AG74" s="21"/>
    </row>
    <row r="75" spans="2:39" x14ac:dyDescent="0.25">
      <c r="B75" s="26"/>
      <c r="D75" s="46" t="s">
        <v>9</v>
      </c>
      <c r="H75" s="71"/>
      <c r="J75" s="52" t="s">
        <v>111</v>
      </c>
      <c r="L75" s="71"/>
      <c r="N75" s="71"/>
      <c r="V75" s="52" t="s">
        <v>114</v>
      </c>
      <c r="AB75" s="46" t="s">
        <v>10</v>
      </c>
      <c r="AC75" s="46" t="s">
        <v>10</v>
      </c>
      <c r="AE75" t="s">
        <v>4</v>
      </c>
      <c r="AF75" s="1" t="s">
        <v>5</v>
      </c>
      <c r="AG75" s="21"/>
      <c r="AH75" t="s">
        <v>6</v>
      </c>
      <c r="AI75" t="s">
        <v>10</v>
      </c>
      <c r="AJ75" t="s">
        <v>11</v>
      </c>
      <c r="AL75" t="str">
        <f t="shared" si="1"/>
        <v>vt</v>
      </c>
      <c r="AM75" t="str">
        <f t="shared" si="2"/>
        <v>vt</v>
      </c>
    </row>
    <row r="76" spans="2:39" x14ac:dyDescent="0.25">
      <c r="B76" s="26"/>
      <c r="F76" s="24">
        <f>F8</f>
        <v>1</v>
      </c>
      <c r="G76" s="24">
        <f>G8</f>
        <v>1</v>
      </c>
      <c r="H76" s="24">
        <f t="shared" ref="H76:I76" si="39">H8</f>
        <v>1</v>
      </c>
      <c r="I76" s="24">
        <f t="shared" si="39"/>
        <v>1</v>
      </c>
      <c r="J76" s="24">
        <f t="shared" ref="J76:K76" si="40">J8</f>
        <v>1</v>
      </c>
      <c r="K76" s="24">
        <f t="shared" si="40"/>
        <v>1</v>
      </c>
      <c r="L76" s="72">
        <f t="shared" ref="L76:O76" si="41">L8</f>
        <v>1</v>
      </c>
      <c r="M76" s="24">
        <f t="shared" si="41"/>
        <v>1</v>
      </c>
      <c r="N76" s="72">
        <f t="shared" si="41"/>
        <v>4</v>
      </c>
      <c r="O76" s="24">
        <f t="shared" si="41"/>
        <v>4</v>
      </c>
      <c r="P76" s="24">
        <f t="shared" ref="P76:AC76" si="42">P8</f>
        <v>1</v>
      </c>
      <c r="Q76" s="24">
        <f t="shared" si="42"/>
        <v>1</v>
      </c>
      <c r="R76" s="24">
        <f t="shared" si="42"/>
        <v>0</v>
      </c>
      <c r="S76" s="24">
        <f t="shared" si="42"/>
        <v>0</v>
      </c>
      <c r="T76" s="24">
        <f t="shared" si="42"/>
        <v>0</v>
      </c>
      <c r="U76" s="24">
        <f t="shared" si="42"/>
        <v>0</v>
      </c>
      <c r="V76" s="24">
        <f t="shared" si="42"/>
        <v>0</v>
      </c>
      <c r="W76" s="24">
        <f t="shared" si="42"/>
        <v>0</v>
      </c>
      <c r="X76" s="24">
        <f t="shared" si="42"/>
        <v>0</v>
      </c>
      <c r="Y76" s="24">
        <f t="shared" si="42"/>
        <v>0</v>
      </c>
      <c r="Z76" s="24"/>
      <c r="AA76" s="24"/>
      <c r="AB76" s="32">
        <f t="shared" si="42"/>
        <v>9</v>
      </c>
      <c r="AC76" s="32">
        <f t="shared" si="42"/>
        <v>9</v>
      </c>
      <c r="AG76" s="21"/>
      <c r="AL76">
        <f t="shared" si="1"/>
        <v>9</v>
      </c>
      <c r="AM76">
        <f t="shared" si="2"/>
        <v>9</v>
      </c>
    </row>
    <row r="77" spans="2:39" ht="44.25" customHeight="1" x14ac:dyDescent="0.25">
      <c r="B77" s="26"/>
      <c r="F77" s="48" t="str">
        <f>F9</f>
        <v>ein Stoff</v>
      </c>
      <c r="G77" s="48" t="str">
        <f t="shared" ref="G77:AC77" si="43">G9</f>
        <v>a substance/compound</v>
      </c>
      <c r="H77" s="48" t="str">
        <f t="shared" ref="H77:I77" si="44">H9</f>
        <v>beschleunigt Reaktion</v>
      </c>
      <c r="I77" s="48" t="str">
        <f t="shared" si="44"/>
        <v>accelerates chemical reaction</v>
      </c>
      <c r="J77" s="48" t="str">
        <f t="shared" si="43"/>
        <v>oder macht sie überhaupt erst möglich</v>
      </c>
      <c r="K77" s="48" t="str">
        <f t="shared" si="43"/>
        <v>or enables them in the first place</v>
      </c>
      <c r="L77" s="73" t="str">
        <f t="shared" ref="L77:O77" si="45">L9</f>
        <v>lichtaktiviert</v>
      </c>
      <c r="M77" s="48" t="str">
        <f t="shared" si="45"/>
        <v>activated by light</v>
      </c>
      <c r="N77" s="73" t="str">
        <f t="shared" si="45"/>
        <v>durch lichtabsorption von grundzustand in angeregten zustand angehoben</v>
      </c>
      <c r="O77" s="48" t="str">
        <f t="shared" si="45"/>
        <v>is elevated from the ground state in the excited state by light absorption</v>
      </c>
      <c r="P77" s="48" t="str">
        <f t="shared" si="43"/>
        <v>benötigt Licht bestimmter Wellenlänge</v>
      </c>
      <c r="Q77" s="48" t="str">
        <f t="shared" si="43"/>
        <v>needs light of a specific wavelength</v>
      </c>
      <c r="R77" s="48">
        <f t="shared" si="43"/>
        <v>0</v>
      </c>
      <c r="S77" s="48">
        <f t="shared" si="43"/>
        <v>0</v>
      </c>
      <c r="T77" s="48">
        <f t="shared" si="43"/>
        <v>0</v>
      </c>
      <c r="U77" s="48">
        <f t="shared" si="43"/>
        <v>0</v>
      </c>
      <c r="V77" s="48">
        <f t="shared" si="43"/>
        <v>0</v>
      </c>
      <c r="W77" s="48">
        <f t="shared" si="43"/>
        <v>0</v>
      </c>
      <c r="X77" s="48">
        <f t="shared" si="43"/>
        <v>0</v>
      </c>
      <c r="Y77" s="48">
        <f t="shared" si="43"/>
        <v>0</v>
      </c>
      <c r="Z77" s="24"/>
      <c r="AA77" s="24"/>
      <c r="AB77" s="32" t="str">
        <f t="shared" si="43"/>
        <v>Summe D</v>
      </c>
      <c r="AC77" s="32" t="str">
        <f t="shared" si="43"/>
        <v>Summe E</v>
      </c>
      <c r="AG77" s="49"/>
      <c r="AH77" s="26"/>
      <c r="AL77" t="str">
        <f t="shared" si="1"/>
        <v>Summe D</v>
      </c>
      <c r="AM77" t="str">
        <f t="shared" si="2"/>
        <v>Summe E</v>
      </c>
    </row>
    <row r="78" spans="2:39" x14ac:dyDescent="0.25">
      <c r="B78" s="26"/>
      <c r="D78" s="8"/>
      <c r="E78" s="29"/>
      <c r="F78" s="9" t="s">
        <v>0</v>
      </c>
      <c r="G78" s="10" t="s">
        <v>1</v>
      </c>
      <c r="H78" s="50" t="s">
        <v>33</v>
      </c>
      <c r="I78" s="10" t="s">
        <v>34</v>
      </c>
      <c r="J78" s="15" t="s">
        <v>33</v>
      </c>
      <c r="K78" s="10" t="s">
        <v>34</v>
      </c>
      <c r="L78" s="50" t="s">
        <v>33</v>
      </c>
      <c r="M78" s="10" t="s">
        <v>34</v>
      </c>
      <c r="N78" s="50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3" t="s">
        <v>0</v>
      </c>
      <c r="AC78" s="14" t="s">
        <v>1</v>
      </c>
      <c r="AG78" s="49" t="s">
        <v>29</v>
      </c>
      <c r="AH78" s="26" t="s">
        <v>31</v>
      </c>
      <c r="AJ78" t="s">
        <v>83</v>
      </c>
      <c r="AL78" t="str">
        <f t="shared" si="1"/>
        <v>D</v>
      </c>
      <c r="AM78" t="str">
        <f t="shared" si="2"/>
        <v>E</v>
      </c>
    </row>
    <row r="79" spans="2:39" x14ac:dyDescent="0.25">
      <c r="B79" s="26" t="s">
        <v>206</v>
      </c>
      <c r="C79" t="s">
        <v>206</v>
      </c>
      <c r="D79" s="52">
        <v>1</v>
      </c>
      <c r="E79" s="52" t="s">
        <v>35</v>
      </c>
      <c r="F79" s="24"/>
      <c r="G79" s="4"/>
      <c r="H79" s="72"/>
      <c r="I79" s="4"/>
      <c r="J79" s="51"/>
      <c r="K79" s="5"/>
      <c r="L79" s="74"/>
      <c r="M79" s="75"/>
      <c r="N79" s="69"/>
      <c r="O79" s="5"/>
      <c r="P79" s="24"/>
      <c r="Q79" s="4"/>
      <c r="R79" s="51"/>
      <c r="S79" s="5"/>
      <c r="T79" s="24"/>
      <c r="U79" s="4"/>
      <c r="V79" s="51"/>
      <c r="W79" s="5"/>
      <c r="X79" s="2"/>
      <c r="Y79" s="4"/>
      <c r="Z79" s="2"/>
      <c r="AA79" s="4"/>
      <c r="AB79" s="7">
        <f>SUM(J79,F79,P79,R79,T79,V79,X79,Z79,L79,N79,H79)</f>
        <v>0</v>
      </c>
      <c r="AC79" s="6">
        <f>SUM(K79,Y79,W79,U79,S79,Q79,G79,AA79,M79,O79,I79)</f>
        <v>0</v>
      </c>
      <c r="AG79" s="21"/>
      <c r="AH79" s="26"/>
      <c r="AJ79">
        <f t="shared" ref="AJ79:AJ110" si="46">D79</f>
        <v>1</v>
      </c>
      <c r="AL79">
        <f t="shared" si="1"/>
        <v>0</v>
      </c>
      <c r="AM79">
        <f t="shared" si="2"/>
        <v>0</v>
      </c>
    </row>
    <row r="80" spans="2:39" x14ac:dyDescent="0.25">
      <c r="B80" s="26" t="s">
        <v>206</v>
      </c>
      <c r="C80" t="s">
        <v>206</v>
      </c>
      <c r="D80" s="52">
        <v>2</v>
      </c>
      <c r="E80" s="52" t="s">
        <v>36</v>
      </c>
      <c r="F80" s="24"/>
      <c r="G80" s="4"/>
      <c r="H80" s="72"/>
      <c r="I80" s="4"/>
      <c r="J80" s="51"/>
      <c r="K80" s="5"/>
      <c r="L80" s="74"/>
      <c r="M80" s="75"/>
      <c r="N80" s="69"/>
      <c r="O80" s="5"/>
      <c r="P80" s="24"/>
      <c r="Q80" s="4"/>
      <c r="R80" s="51"/>
      <c r="S80" s="5"/>
      <c r="T80" s="24"/>
      <c r="U80" s="4"/>
      <c r="V80" s="51"/>
      <c r="W80" s="5"/>
      <c r="X80" s="2"/>
      <c r="Y80" s="4"/>
      <c r="Z80" s="2"/>
      <c r="AA80" s="4"/>
      <c r="AB80" s="7">
        <f t="shared" ref="AB80:AB130" si="47">SUM(J80,F80,P80,R80,T80,V80,X80,Z80,L80,N80,H80)</f>
        <v>0</v>
      </c>
      <c r="AC80" s="6">
        <f t="shared" ref="AC80:AC130" si="48">SUM(K80,Y80,W80,U80,S80,Q80,G80,AA80,M80,O80,I80)</f>
        <v>0</v>
      </c>
      <c r="AG80" s="51"/>
      <c r="AH80" s="26"/>
      <c r="AJ80">
        <f t="shared" si="46"/>
        <v>2</v>
      </c>
      <c r="AL80">
        <f t="shared" si="1"/>
        <v>0</v>
      </c>
      <c r="AM80">
        <f t="shared" si="2"/>
        <v>0</v>
      </c>
    </row>
    <row r="81" spans="2:58" x14ac:dyDescent="0.25">
      <c r="B81" s="26" t="s">
        <v>206</v>
      </c>
      <c r="C81" t="s">
        <v>206</v>
      </c>
      <c r="D81" s="52">
        <v>3</v>
      </c>
      <c r="E81" s="52" t="s">
        <v>37</v>
      </c>
      <c r="F81" s="24"/>
      <c r="G81" s="4"/>
      <c r="H81" s="72"/>
      <c r="I81" s="4"/>
      <c r="J81" s="51"/>
      <c r="K81" s="5"/>
      <c r="L81" s="74"/>
      <c r="M81" s="75"/>
      <c r="N81" s="69"/>
      <c r="O81" s="5"/>
      <c r="P81" s="24"/>
      <c r="Q81" s="4"/>
      <c r="R81" s="51"/>
      <c r="S81" s="5"/>
      <c r="T81" s="24"/>
      <c r="U81" s="4"/>
      <c r="V81" s="51"/>
      <c r="W81" s="5"/>
      <c r="X81" s="2"/>
      <c r="Y81" s="4"/>
      <c r="Z81" s="2"/>
      <c r="AA81" s="4"/>
      <c r="AB81" s="7">
        <f t="shared" si="47"/>
        <v>0</v>
      </c>
      <c r="AC81" s="6">
        <f t="shared" si="48"/>
        <v>0</v>
      </c>
      <c r="AG81" s="21"/>
      <c r="AH81" s="26" t="s">
        <v>126</v>
      </c>
      <c r="AJ81">
        <f t="shared" si="46"/>
        <v>3</v>
      </c>
      <c r="AL81">
        <f t="shared" ref="AL81:AM130" si="49">AB81</f>
        <v>0</v>
      </c>
      <c r="AM81">
        <f t="shared" ref="AM81:AM130" si="50">AC81</f>
        <v>0</v>
      </c>
    </row>
    <row r="82" spans="2:58" x14ac:dyDescent="0.25">
      <c r="B82" s="26" t="s">
        <v>206</v>
      </c>
      <c r="C82" t="s">
        <v>206</v>
      </c>
      <c r="D82" s="52">
        <v>4</v>
      </c>
      <c r="E82" s="52" t="s">
        <v>38</v>
      </c>
      <c r="F82" s="24"/>
      <c r="G82" s="4"/>
      <c r="H82" s="72"/>
      <c r="I82" s="4"/>
      <c r="J82" s="51"/>
      <c r="K82" s="5"/>
      <c r="L82" s="74"/>
      <c r="M82" s="75"/>
      <c r="N82" s="69"/>
      <c r="O82" s="5"/>
      <c r="P82" s="24"/>
      <c r="Q82" s="4"/>
      <c r="R82" s="51"/>
      <c r="S82" s="5"/>
      <c r="T82" s="24"/>
      <c r="U82" s="4"/>
      <c r="V82" s="51"/>
      <c r="W82" s="5"/>
      <c r="X82" s="2"/>
      <c r="Y82" s="4"/>
      <c r="Z82" s="2"/>
      <c r="AA82" s="4"/>
      <c r="AB82" s="7">
        <f t="shared" si="47"/>
        <v>0</v>
      </c>
      <c r="AC82" s="6">
        <f t="shared" si="48"/>
        <v>0</v>
      </c>
      <c r="AG82" s="21"/>
      <c r="AJ82">
        <f t="shared" si="46"/>
        <v>4</v>
      </c>
      <c r="AL82">
        <f t="shared" si="49"/>
        <v>0</v>
      </c>
      <c r="AM82">
        <f t="shared" si="50"/>
        <v>0</v>
      </c>
    </row>
    <row r="83" spans="2:58" x14ac:dyDescent="0.25">
      <c r="B83" s="26" t="s">
        <v>206</v>
      </c>
      <c r="C83" t="s">
        <v>206</v>
      </c>
      <c r="D83" s="57">
        <v>5</v>
      </c>
      <c r="E83" s="57" t="s">
        <v>39</v>
      </c>
      <c r="F83" s="24"/>
      <c r="G83" s="4"/>
      <c r="H83" s="72">
        <v>1</v>
      </c>
      <c r="I83" s="4"/>
      <c r="J83" s="51">
        <v>1</v>
      </c>
      <c r="K83" s="5"/>
      <c r="L83" s="74"/>
      <c r="M83" s="75"/>
      <c r="N83" s="69"/>
      <c r="O83" s="5"/>
      <c r="P83" s="24"/>
      <c r="Q83" s="4"/>
      <c r="R83" s="51"/>
      <c r="S83" s="5"/>
      <c r="T83" s="17"/>
      <c r="U83" s="4"/>
      <c r="V83" s="51"/>
      <c r="W83" s="5"/>
      <c r="X83" s="2"/>
      <c r="Y83" s="4"/>
      <c r="Z83" s="2"/>
      <c r="AA83" s="4"/>
      <c r="AB83" s="7">
        <f t="shared" si="47"/>
        <v>2</v>
      </c>
      <c r="AC83" s="6">
        <f t="shared" si="48"/>
        <v>0</v>
      </c>
      <c r="AG83" s="21"/>
      <c r="AH83" s="26" t="s">
        <v>128</v>
      </c>
      <c r="AJ83">
        <f t="shared" si="46"/>
        <v>5</v>
      </c>
      <c r="AL83">
        <f t="shared" si="49"/>
        <v>2</v>
      </c>
      <c r="AM83">
        <f t="shared" si="50"/>
        <v>0</v>
      </c>
    </row>
    <row r="84" spans="2:58" x14ac:dyDescent="0.25">
      <c r="B84" s="26" t="s">
        <v>206</v>
      </c>
      <c r="C84" t="s">
        <v>206</v>
      </c>
      <c r="D84" s="57">
        <v>6</v>
      </c>
      <c r="E84" s="57" t="s">
        <v>40</v>
      </c>
      <c r="F84" s="24"/>
      <c r="G84" s="4"/>
      <c r="H84" s="72"/>
      <c r="I84" s="4"/>
      <c r="J84" s="51"/>
      <c r="K84" s="5"/>
      <c r="L84" s="74"/>
      <c r="M84" s="75"/>
      <c r="N84" s="69"/>
      <c r="O84" s="5"/>
      <c r="P84" s="24"/>
      <c r="Q84" s="4"/>
      <c r="R84" s="51"/>
      <c r="S84" s="5"/>
      <c r="T84" s="24"/>
      <c r="U84" s="4"/>
      <c r="V84" s="51"/>
      <c r="W84" s="5"/>
      <c r="X84" s="2"/>
      <c r="Y84" s="4"/>
      <c r="Z84" s="2"/>
      <c r="AA84" s="4"/>
      <c r="AB84" s="7">
        <f t="shared" si="47"/>
        <v>0</v>
      </c>
      <c r="AC84" s="6">
        <f t="shared" si="48"/>
        <v>0</v>
      </c>
      <c r="AG84" s="21" t="s">
        <v>110</v>
      </c>
      <c r="AH84" s="26" t="s">
        <v>127</v>
      </c>
      <c r="AJ84">
        <f t="shared" si="46"/>
        <v>6</v>
      </c>
      <c r="AL84">
        <f t="shared" si="49"/>
        <v>0</v>
      </c>
      <c r="AM84">
        <f t="shared" si="50"/>
        <v>0</v>
      </c>
    </row>
    <row r="85" spans="2:58" x14ac:dyDescent="0.25">
      <c r="B85" s="26" t="s">
        <v>206</v>
      </c>
      <c r="C85" t="s">
        <v>206</v>
      </c>
      <c r="D85" s="57">
        <v>7</v>
      </c>
      <c r="E85" s="57" t="s">
        <v>41</v>
      </c>
      <c r="F85" s="24"/>
      <c r="G85" s="4"/>
      <c r="H85" s="72"/>
      <c r="I85" s="4"/>
      <c r="J85" s="51"/>
      <c r="K85" s="5"/>
      <c r="L85" s="74"/>
      <c r="M85" s="75"/>
      <c r="N85" s="69"/>
      <c r="O85" s="5"/>
      <c r="P85" s="24"/>
      <c r="Q85" s="4"/>
      <c r="R85" s="51"/>
      <c r="S85" s="5"/>
      <c r="T85" s="24"/>
      <c r="U85" s="4"/>
      <c r="V85" s="51"/>
      <c r="W85" s="5"/>
      <c r="X85" s="2"/>
      <c r="Y85" s="4"/>
      <c r="Z85" s="2"/>
      <c r="AA85" s="4"/>
      <c r="AB85" s="7">
        <f t="shared" si="47"/>
        <v>0</v>
      </c>
      <c r="AC85" s="6">
        <f t="shared" si="48"/>
        <v>0</v>
      </c>
      <c r="AG85" s="21"/>
      <c r="AH85" s="26" t="s">
        <v>129</v>
      </c>
      <c r="AJ85">
        <f t="shared" si="46"/>
        <v>7</v>
      </c>
      <c r="AL85">
        <f t="shared" si="49"/>
        <v>0</v>
      </c>
      <c r="AM85">
        <f t="shared" si="50"/>
        <v>0</v>
      </c>
      <c r="AO85" t="s">
        <v>192</v>
      </c>
    </row>
    <row r="86" spans="2:58" x14ac:dyDescent="0.25">
      <c r="B86" s="26" t="s">
        <v>206</v>
      </c>
      <c r="C86" t="s">
        <v>206</v>
      </c>
      <c r="D86" s="57">
        <v>8</v>
      </c>
      <c r="E86" s="57" t="s">
        <v>42</v>
      </c>
      <c r="F86" s="24"/>
      <c r="G86" s="4"/>
      <c r="H86" s="72"/>
      <c r="I86" s="4"/>
      <c r="J86" s="51"/>
      <c r="K86" s="5"/>
      <c r="L86" s="74"/>
      <c r="M86" s="75"/>
      <c r="N86" s="69"/>
      <c r="O86" s="5"/>
      <c r="P86" s="24"/>
      <c r="Q86" s="4"/>
      <c r="R86" s="51"/>
      <c r="S86" s="5"/>
      <c r="T86" s="24"/>
      <c r="U86" s="4"/>
      <c r="V86" s="51"/>
      <c r="W86" s="5"/>
      <c r="X86" s="2"/>
      <c r="Y86" s="4"/>
      <c r="Z86" s="2"/>
      <c r="AA86" s="4"/>
      <c r="AB86" s="7">
        <f t="shared" ref="AB86:AB96" si="51">SUM(J86,F86,P86,R86,T86,V86,X86,Z86,L86,N86,H86)</f>
        <v>0</v>
      </c>
      <c r="AC86" s="6">
        <f t="shared" ref="AC86:AC96" si="52">SUM(K86,Y86,W86,U86,S86,Q86,G86,AA86,M86,O86,I86)</f>
        <v>0</v>
      </c>
      <c r="AG86" s="21"/>
      <c r="AH86" s="26" t="s">
        <v>130</v>
      </c>
      <c r="AJ86">
        <f t="shared" si="46"/>
        <v>8</v>
      </c>
      <c r="AL86">
        <f t="shared" si="49"/>
        <v>0</v>
      </c>
      <c r="AM86">
        <f t="shared" si="50"/>
        <v>0</v>
      </c>
      <c r="AO86" s="24"/>
      <c r="AP86" s="4"/>
      <c r="AQ86" s="51"/>
      <c r="AR86" s="5"/>
      <c r="AS86" s="24">
        <v>2</v>
      </c>
      <c r="AT86" s="4">
        <v>2</v>
      </c>
      <c r="AU86" s="51"/>
      <c r="AV86" s="5"/>
      <c r="AW86" s="24"/>
      <c r="AX86" s="4"/>
      <c r="AY86" s="51"/>
      <c r="AZ86" s="5"/>
      <c r="BA86" s="2"/>
      <c r="BB86" s="4"/>
      <c r="BC86" s="2"/>
      <c r="BD86" s="4"/>
      <c r="BE86" s="7">
        <f t="shared" ref="BE86:BE87" si="53">SUM(AQ86,AO86,AS86,AU86,AW86,AY86,BA86,BC86)</f>
        <v>2</v>
      </c>
      <c r="BF86" s="6">
        <f t="shared" ref="BF86:BF87" si="54">SUM(AR86,BB86,AZ86,AX86,AV86,AT86,AP86,BD86)</f>
        <v>2</v>
      </c>
    </row>
    <row r="87" spans="2:58" x14ac:dyDescent="0.25">
      <c r="B87" s="26" t="s">
        <v>206</v>
      </c>
      <c r="C87" t="s">
        <v>206</v>
      </c>
      <c r="D87" s="20">
        <v>9</v>
      </c>
      <c r="E87" s="20" t="s">
        <v>43</v>
      </c>
      <c r="F87" s="24"/>
      <c r="G87" s="4"/>
      <c r="H87" s="72"/>
      <c r="I87" s="4"/>
      <c r="J87" s="51"/>
      <c r="K87" s="5"/>
      <c r="L87" s="74"/>
      <c r="M87" s="75"/>
      <c r="N87" s="69"/>
      <c r="O87" s="5"/>
      <c r="P87" s="24"/>
      <c r="Q87" s="4"/>
      <c r="R87" s="51"/>
      <c r="S87" s="5"/>
      <c r="T87" s="24"/>
      <c r="U87" s="4"/>
      <c r="V87" s="51"/>
      <c r="W87" s="5"/>
      <c r="X87" s="2"/>
      <c r="Y87" s="4"/>
      <c r="Z87" s="2"/>
      <c r="AA87" s="4"/>
      <c r="AB87" s="7">
        <f t="shared" si="51"/>
        <v>0</v>
      </c>
      <c r="AC87" s="6">
        <f t="shared" si="52"/>
        <v>0</v>
      </c>
      <c r="AG87" s="21" t="s">
        <v>112</v>
      </c>
      <c r="AH87" s="26" t="s">
        <v>135</v>
      </c>
      <c r="AJ87">
        <f t="shared" si="46"/>
        <v>9</v>
      </c>
      <c r="AL87">
        <f t="shared" si="49"/>
        <v>0</v>
      </c>
      <c r="AM87">
        <f t="shared" si="50"/>
        <v>0</v>
      </c>
      <c r="AO87" s="24">
        <v>1</v>
      </c>
      <c r="AP87" s="4"/>
      <c r="AQ87" s="51">
        <v>1</v>
      </c>
      <c r="AR87" s="5"/>
      <c r="AS87" s="24">
        <v>1</v>
      </c>
      <c r="AT87" s="4">
        <v>2</v>
      </c>
      <c r="AU87" s="51"/>
      <c r="AV87" s="5"/>
      <c r="AW87" s="24"/>
      <c r="AX87" s="4"/>
      <c r="AY87" s="51"/>
      <c r="AZ87" s="5">
        <v>1</v>
      </c>
      <c r="BA87" s="2"/>
      <c r="BB87" s="4"/>
      <c r="BC87" s="2"/>
      <c r="BD87" s="4"/>
      <c r="BE87" s="7">
        <f t="shared" si="53"/>
        <v>3</v>
      </c>
      <c r="BF87" s="6">
        <f t="shared" si="54"/>
        <v>3</v>
      </c>
    </row>
    <row r="88" spans="2:58" x14ac:dyDescent="0.25">
      <c r="B88" s="26"/>
      <c r="D88" s="58">
        <v>10</v>
      </c>
      <c r="E88" s="30" t="s">
        <v>104</v>
      </c>
      <c r="F88" s="30"/>
      <c r="G88" s="10"/>
      <c r="H88" s="50"/>
      <c r="I88" s="10"/>
      <c r="J88" s="11"/>
      <c r="K88" s="12"/>
      <c r="L88" s="76"/>
      <c r="M88" s="77"/>
      <c r="N88" s="70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10"/>
      <c r="AB88" s="7">
        <f t="shared" si="51"/>
        <v>0</v>
      </c>
      <c r="AC88" s="6">
        <f t="shared" si="52"/>
        <v>0</v>
      </c>
      <c r="AG88" s="21"/>
      <c r="AH88" s="26"/>
      <c r="AJ88">
        <f t="shared" si="46"/>
        <v>10</v>
      </c>
      <c r="AL88">
        <f t="shared" si="49"/>
        <v>0</v>
      </c>
      <c r="AM88">
        <f t="shared" si="50"/>
        <v>0</v>
      </c>
    </row>
    <row r="89" spans="2:58" x14ac:dyDescent="0.25">
      <c r="B89" s="26" t="s">
        <v>206</v>
      </c>
      <c r="C89" t="s">
        <v>206</v>
      </c>
      <c r="D89" s="57">
        <v>11</v>
      </c>
      <c r="E89" s="57" t="s">
        <v>44</v>
      </c>
      <c r="F89" s="24"/>
      <c r="G89" s="4"/>
      <c r="H89" s="72"/>
      <c r="I89" s="4"/>
      <c r="J89" s="51"/>
      <c r="K89" s="5"/>
      <c r="L89" s="74"/>
      <c r="M89" s="75"/>
      <c r="N89" s="69"/>
      <c r="O89" s="5"/>
      <c r="P89" s="24"/>
      <c r="Q89" s="4"/>
      <c r="R89" s="51"/>
      <c r="S89" s="5"/>
      <c r="T89" s="24"/>
      <c r="U89" s="4"/>
      <c r="V89" s="51"/>
      <c r="W89" s="5"/>
      <c r="X89" s="2"/>
      <c r="Y89" s="4"/>
      <c r="Z89" s="2"/>
      <c r="AA89" s="4"/>
      <c r="AB89" s="7">
        <f t="shared" si="51"/>
        <v>0</v>
      </c>
      <c r="AC89" s="6">
        <f t="shared" si="52"/>
        <v>0</v>
      </c>
      <c r="AG89" s="21"/>
      <c r="AH89" s="26"/>
      <c r="AJ89">
        <f t="shared" si="46"/>
        <v>11</v>
      </c>
      <c r="AL89">
        <f t="shared" si="49"/>
        <v>0</v>
      </c>
      <c r="AM89">
        <f t="shared" si="50"/>
        <v>0</v>
      </c>
    </row>
    <row r="90" spans="2:58" x14ac:dyDescent="0.25">
      <c r="B90" s="26" t="s">
        <v>206</v>
      </c>
      <c r="C90" t="s">
        <v>206</v>
      </c>
      <c r="D90" s="20">
        <v>12</v>
      </c>
      <c r="E90" s="20" t="s">
        <v>45</v>
      </c>
      <c r="F90" s="24"/>
      <c r="G90" s="4"/>
      <c r="H90" s="72"/>
      <c r="I90" s="4"/>
      <c r="J90" s="51"/>
      <c r="K90" s="5"/>
      <c r="L90" s="74"/>
      <c r="M90" s="75"/>
      <c r="N90" s="69"/>
      <c r="O90" s="5"/>
      <c r="P90" s="24"/>
      <c r="Q90" s="4"/>
      <c r="R90" s="51"/>
      <c r="S90" s="5"/>
      <c r="T90" s="24"/>
      <c r="U90" s="4"/>
      <c r="V90" s="51"/>
      <c r="W90" s="5"/>
      <c r="X90" s="2"/>
      <c r="Y90" s="4"/>
      <c r="Z90" s="2"/>
      <c r="AA90" s="4"/>
      <c r="AB90" s="7">
        <f t="shared" si="51"/>
        <v>0</v>
      </c>
      <c r="AC90" s="6">
        <f t="shared" si="52"/>
        <v>0</v>
      </c>
      <c r="AG90" s="21"/>
      <c r="AH90" s="26" t="s">
        <v>136</v>
      </c>
      <c r="AJ90">
        <f t="shared" si="46"/>
        <v>12</v>
      </c>
      <c r="AL90">
        <f t="shared" si="49"/>
        <v>0</v>
      </c>
      <c r="AM90">
        <f t="shared" si="50"/>
        <v>0</v>
      </c>
    </row>
    <row r="91" spans="2:58" x14ac:dyDescent="0.25">
      <c r="B91" s="26" t="s">
        <v>206</v>
      </c>
      <c r="C91" t="s">
        <v>206</v>
      </c>
      <c r="D91" s="57">
        <v>13</v>
      </c>
      <c r="E91" s="57" t="s">
        <v>46</v>
      </c>
      <c r="F91" s="24"/>
      <c r="G91" s="4"/>
      <c r="H91" s="72"/>
      <c r="I91" s="4"/>
      <c r="J91" s="51"/>
      <c r="K91" s="5"/>
      <c r="L91" s="74"/>
      <c r="M91" s="75"/>
      <c r="N91" s="69"/>
      <c r="O91" s="5"/>
      <c r="P91" s="24"/>
      <c r="Q91" s="4"/>
      <c r="R91" s="51"/>
      <c r="S91" s="5"/>
      <c r="T91" s="24"/>
      <c r="U91" s="4"/>
      <c r="V91" s="51"/>
      <c r="W91" s="5"/>
      <c r="X91" s="2"/>
      <c r="Y91" s="4"/>
      <c r="Z91" s="2"/>
      <c r="AA91" s="4"/>
      <c r="AB91" s="7">
        <f t="shared" si="51"/>
        <v>0</v>
      </c>
      <c r="AC91" s="6">
        <f t="shared" si="52"/>
        <v>0</v>
      </c>
      <c r="AG91" s="21" t="s">
        <v>113</v>
      </c>
      <c r="AH91" s="26" t="s">
        <v>137</v>
      </c>
      <c r="AJ91">
        <f t="shared" si="46"/>
        <v>13</v>
      </c>
      <c r="AL91">
        <f t="shared" si="49"/>
        <v>0</v>
      </c>
      <c r="AM91">
        <f t="shared" si="50"/>
        <v>0</v>
      </c>
    </row>
    <row r="92" spans="2:58" x14ac:dyDescent="0.25">
      <c r="B92" s="26" t="s">
        <v>206</v>
      </c>
      <c r="C92" t="s">
        <v>206</v>
      </c>
      <c r="D92" s="52">
        <v>14</v>
      </c>
      <c r="E92" s="52" t="s">
        <v>47</v>
      </c>
      <c r="F92" s="24"/>
      <c r="G92" s="4"/>
      <c r="H92" s="72"/>
      <c r="I92" s="4"/>
      <c r="J92" s="51"/>
      <c r="K92" s="5"/>
      <c r="L92" s="74"/>
      <c r="M92" s="75"/>
      <c r="N92" s="69"/>
      <c r="O92" s="5"/>
      <c r="P92" s="24"/>
      <c r="Q92" s="4"/>
      <c r="R92" s="51"/>
      <c r="S92" s="5"/>
      <c r="T92" s="24"/>
      <c r="U92" s="4"/>
      <c r="V92" s="51"/>
      <c r="W92" s="5"/>
      <c r="X92" s="2"/>
      <c r="Y92" s="4"/>
      <c r="Z92" s="2"/>
      <c r="AA92" s="4"/>
      <c r="AB92" s="7">
        <f t="shared" si="51"/>
        <v>0</v>
      </c>
      <c r="AC92" s="6">
        <f t="shared" si="52"/>
        <v>0</v>
      </c>
      <c r="AG92" s="21"/>
      <c r="AH92" s="26"/>
      <c r="AJ92">
        <f t="shared" si="46"/>
        <v>14</v>
      </c>
      <c r="AL92">
        <f t="shared" si="49"/>
        <v>0</v>
      </c>
      <c r="AM92">
        <f t="shared" si="50"/>
        <v>0</v>
      </c>
    </row>
    <row r="93" spans="2:58" x14ac:dyDescent="0.25">
      <c r="B93" s="26"/>
      <c r="D93" s="22"/>
      <c r="E93" s="22" t="s">
        <v>101</v>
      </c>
      <c r="F93" s="24"/>
      <c r="G93" s="4"/>
      <c r="H93" s="72"/>
      <c r="I93" s="4"/>
      <c r="J93" s="51"/>
      <c r="K93" s="5"/>
      <c r="L93" s="74"/>
      <c r="M93" s="75"/>
      <c r="N93" s="69"/>
      <c r="O93" s="5"/>
      <c r="P93" s="24"/>
      <c r="Q93" s="4"/>
      <c r="R93" s="51"/>
      <c r="S93" s="5"/>
      <c r="T93" s="24"/>
      <c r="U93" s="4"/>
      <c r="V93" s="51"/>
      <c r="W93" s="5"/>
      <c r="X93" s="2"/>
      <c r="Y93" s="4"/>
      <c r="Z93" s="22"/>
      <c r="AA93" s="60"/>
      <c r="AB93" s="7">
        <f t="shared" si="51"/>
        <v>0</v>
      </c>
      <c r="AC93" s="6">
        <f t="shared" si="52"/>
        <v>0</v>
      </c>
      <c r="AG93" s="21"/>
      <c r="AH93" s="26"/>
      <c r="AJ93">
        <f t="shared" si="46"/>
        <v>0</v>
      </c>
      <c r="AL93">
        <f t="shared" si="49"/>
        <v>0</v>
      </c>
      <c r="AM93">
        <f t="shared" si="50"/>
        <v>0</v>
      </c>
    </row>
    <row r="94" spans="2:58" x14ac:dyDescent="0.25">
      <c r="B94" s="26" t="s">
        <v>206</v>
      </c>
      <c r="C94" t="s">
        <v>206</v>
      </c>
      <c r="D94" s="52">
        <v>16</v>
      </c>
      <c r="E94" s="52" t="s">
        <v>48</v>
      </c>
      <c r="F94" s="24"/>
      <c r="G94" s="4"/>
      <c r="H94" s="72"/>
      <c r="I94" s="4"/>
      <c r="J94" s="51"/>
      <c r="K94" s="5"/>
      <c r="L94" s="74"/>
      <c r="M94" s="75"/>
      <c r="N94" s="69"/>
      <c r="O94" s="5"/>
      <c r="P94" s="24"/>
      <c r="Q94" s="4"/>
      <c r="R94" s="51"/>
      <c r="S94" s="5"/>
      <c r="T94" s="24"/>
      <c r="U94" s="4"/>
      <c r="V94" s="51"/>
      <c r="W94" s="5"/>
      <c r="X94" s="2"/>
      <c r="Y94" s="4"/>
      <c r="Z94" s="2"/>
      <c r="AA94" s="4"/>
      <c r="AB94" s="7">
        <f t="shared" si="51"/>
        <v>0</v>
      </c>
      <c r="AC94" s="6">
        <f t="shared" si="52"/>
        <v>0</v>
      </c>
      <c r="AG94" s="21"/>
      <c r="AH94" s="26"/>
      <c r="AJ94">
        <f t="shared" si="46"/>
        <v>16</v>
      </c>
      <c r="AL94">
        <f t="shared" si="49"/>
        <v>0</v>
      </c>
      <c r="AM94">
        <f t="shared" si="50"/>
        <v>0</v>
      </c>
    </row>
    <row r="95" spans="2:58" x14ac:dyDescent="0.25">
      <c r="B95" s="26" t="s">
        <v>206</v>
      </c>
      <c r="C95" t="s">
        <v>206</v>
      </c>
      <c r="D95" s="57">
        <v>17</v>
      </c>
      <c r="E95" s="57" t="s">
        <v>49</v>
      </c>
      <c r="F95" s="24"/>
      <c r="G95" s="4"/>
      <c r="H95" s="72"/>
      <c r="I95" s="4"/>
      <c r="J95" s="51"/>
      <c r="K95" s="5"/>
      <c r="L95" s="74"/>
      <c r="M95" s="75"/>
      <c r="N95" s="69"/>
      <c r="O95" s="5"/>
      <c r="P95" s="24"/>
      <c r="Q95" s="4"/>
      <c r="R95" s="51"/>
      <c r="S95" s="5"/>
      <c r="T95" s="24"/>
      <c r="U95" s="4"/>
      <c r="V95" s="51"/>
      <c r="W95" s="5"/>
      <c r="X95" s="2"/>
      <c r="Y95" s="4"/>
      <c r="Z95" s="2"/>
      <c r="AA95" s="4"/>
      <c r="AB95" s="7">
        <f t="shared" si="51"/>
        <v>0</v>
      </c>
      <c r="AC95" s="6">
        <f t="shared" si="52"/>
        <v>0</v>
      </c>
      <c r="AG95" s="21"/>
      <c r="AJ95">
        <f t="shared" si="46"/>
        <v>17</v>
      </c>
      <c r="AL95">
        <f t="shared" si="49"/>
        <v>0</v>
      </c>
      <c r="AM95">
        <f t="shared" si="49"/>
        <v>0</v>
      </c>
    </row>
    <row r="96" spans="2:58" x14ac:dyDescent="0.25">
      <c r="B96" s="26" t="s">
        <v>206</v>
      </c>
      <c r="C96" t="s">
        <v>206</v>
      </c>
      <c r="D96" s="52">
        <v>18</v>
      </c>
      <c r="E96" s="52" t="s">
        <v>50</v>
      </c>
      <c r="F96" s="24"/>
      <c r="G96" s="4"/>
      <c r="H96" s="72"/>
      <c r="I96" s="4"/>
      <c r="J96" s="51"/>
      <c r="K96" s="5"/>
      <c r="L96" s="74"/>
      <c r="M96" s="75"/>
      <c r="N96" s="69"/>
      <c r="O96" s="5"/>
      <c r="P96" s="24"/>
      <c r="Q96" s="4"/>
      <c r="R96" s="51"/>
      <c r="S96" s="5"/>
      <c r="T96" s="24"/>
      <c r="U96" s="4"/>
      <c r="V96" s="51"/>
      <c r="W96" s="5"/>
      <c r="X96" s="2"/>
      <c r="Y96" s="4"/>
      <c r="Z96" s="2"/>
      <c r="AA96" s="4"/>
      <c r="AB96" s="7">
        <f t="shared" si="51"/>
        <v>0</v>
      </c>
      <c r="AC96" s="6">
        <f t="shared" si="52"/>
        <v>0</v>
      </c>
      <c r="AG96" s="21"/>
      <c r="AH96" s="26" t="s">
        <v>138</v>
      </c>
      <c r="AJ96">
        <f t="shared" si="46"/>
        <v>18</v>
      </c>
      <c r="AL96">
        <f t="shared" si="49"/>
        <v>0</v>
      </c>
      <c r="AM96">
        <f t="shared" si="49"/>
        <v>0</v>
      </c>
    </row>
    <row r="97" spans="1:39" x14ac:dyDescent="0.25">
      <c r="B97" s="26" t="s">
        <v>206</v>
      </c>
      <c r="C97" t="s">
        <v>206</v>
      </c>
      <c r="D97" s="57">
        <v>19</v>
      </c>
      <c r="E97" s="57" t="s">
        <v>51</v>
      </c>
      <c r="F97" s="24"/>
      <c r="G97" s="4"/>
      <c r="H97" s="72"/>
      <c r="I97" s="4"/>
      <c r="J97" s="51"/>
      <c r="K97" s="5"/>
      <c r="L97" s="74"/>
      <c r="M97" s="75"/>
      <c r="N97" s="69"/>
      <c r="O97" s="5"/>
      <c r="P97" s="24"/>
      <c r="Q97" s="4"/>
      <c r="R97" s="51"/>
      <c r="S97" s="5"/>
      <c r="T97" s="24"/>
      <c r="U97" s="4"/>
      <c r="V97" s="51"/>
      <c r="W97" s="5"/>
      <c r="X97" s="2"/>
      <c r="Y97" s="4"/>
      <c r="Z97" s="2"/>
      <c r="AA97" s="4"/>
      <c r="AB97" s="7">
        <f t="shared" si="47"/>
        <v>0</v>
      </c>
      <c r="AC97" s="6">
        <f t="shared" si="48"/>
        <v>0</v>
      </c>
      <c r="AG97" s="21"/>
      <c r="AH97" s="26"/>
      <c r="AJ97">
        <f t="shared" si="46"/>
        <v>19</v>
      </c>
      <c r="AL97">
        <f t="shared" si="49"/>
        <v>0</v>
      </c>
      <c r="AM97">
        <f t="shared" si="50"/>
        <v>0</v>
      </c>
    </row>
    <row r="98" spans="1:39" x14ac:dyDescent="0.25">
      <c r="B98" s="26" t="s">
        <v>206</v>
      </c>
      <c r="C98" t="s">
        <v>208</v>
      </c>
      <c r="D98" s="58">
        <v>20</v>
      </c>
      <c r="E98" s="58" t="s">
        <v>52</v>
      </c>
      <c r="F98" s="9"/>
      <c r="G98" s="10"/>
      <c r="H98" s="50"/>
      <c r="I98" s="10"/>
      <c r="J98" s="11"/>
      <c r="K98" s="12"/>
      <c r="L98" s="76"/>
      <c r="M98" s="77"/>
      <c r="N98" s="70"/>
      <c r="O98" s="12"/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10"/>
      <c r="AB98" s="7">
        <f t="shared" si="47"/>
        <v>0</v>
      </c>
      <c r="AC98" s="6">
        <f t="shared" si="48"/>
        <v>0</v>
      </c>
      <c r="AG98" s="21" t="s">
        <v>115</v>
      </c>
      <c r="AH98" s="26" t="s">
        <v>139</v>
      </c>
      <c r="AJ98">
        <f t="shared" si="46"/>
        <v>20</v>
      </c>
      <c r="AL98">
        <f t="shared" si="49"/>
        <v>0</v>
      </c>
      <c r="AM98">
        <f t="shared" si="50"/>
        <v>0</v>
      </c>
    </row>
    <row r="99" spans="1:39" x14ac:dyDescent="0.25">
      <c r="B99" s="26" t="s">
        <v>206</v>
      </c>
      <c r="C99" t="s">
        <v>206</v>
      </c>
      <c r="D99" s="52">
        <v>21</v>
      </c>
      <c r="E99" s="52" t="s">
        <v>53</v>
      </c>
      <c r="F99" s="24"/>
      <c r="G99" s="4"/>
      <c r="H99" s="72"/>
      <c r="I99" s="4"/>
      <c r="J99" s="51"/>
      <c r="K99" s="5"/>
      <c r="L99" s="74"/>
      <c r="M99" s="75"/>
      <c r="N99" s="69"/>
      <c r="O99" s="5"/>
      <c r="P99" s="24"/>
      <c r="Q99" s="4"/>
      <c r="R99" s="51"/>
      <c r="S99" s="5"/>
      <c r="T99" s="24"/>
      <c r="U99" s="4"/>
      <c r="V99" s="51"/>
      <c r="W99" s="5"/>
      <c r="X99" s="2"/>
      <c r="Y99" s="4"/>
      <c r="Z99" s="2"/>
      <c r="AA99" s="4"/>
      <c r="AB99" s="7">
        <f t="shared" si="47"/>
        <v>0</v>
      </c>
      <c r="AC99" s="6">
        <f t="shared" si="48"/>
        <v>0</v>
      </c>
      <c r="AG99" s="21"/>
      <c r="AH99" t="s">
        <v>140</v>
      </c>
      <c r="AJ99">
        <f t="shared" si="46"/>
        <v>21</v>
      </c>
      <c r="AL99">
        <f t="shared" si="49"/>
        <v>0</v>
      </c>
      <c r="AM99">
        <f t="shared" si="50"/>
        <v>0</v>
      </c>
    </row>
    <row r="100" spans="1:39" x14ac:dyDescent="0.25">
      <c r="B100" s="26" t="s">
        <v>206</v>
      </c>
      <c r="C100" t="s">
        <v>206</v>
      </c>
      <c r="D100" s="57">
        <v>22</v>
      </c>
      <c r="E100" s="61" t="s">
        <v>54</v>
      </c>
      <c r="F100" s="24"/>
      <c r="G100" s="4"/>
      <c r="H100" s="72"/>
      <c r="I100" s="4"/>
      <c r="J100" s="51"/>
      <c r="K100" s="5"/>
      <c r="L100" s="74"/>
      <c r="M100" s="75"/>
      <c r="N100" s="69"/>
      <c r="O100" s="5"/>
      <c r="P100" s="24"/>
      <c r="Q100" s="4"/>
      <c r="R100" s="51"/>
      <c r="S100" s="5"/>
      <c r="T100" s="24"/>
      <c r="U100" s="4"/>
      <c r="V100" s="51"/>
      <c r="W100" s="5"/>
      <c r="X100" s="2"/>
      <c r="Y100" s="4"/>
      <c r="Z100" s="2"/>
      <c r="AA100" s="4"/>
      <c r="AB100" s="7">
        <f t="shared" si="47"/>
        <v>0</v>
      </c>
      <c r="AC100" s="6">
        <f t="shared" si="48"/>
        <v>0</v>
      </c>
      <c r="AG100" s="21" t="s">
        <v>115</v>
      </c>
      <c r="AH100" s="26" t="s">
        <v>141</v>
      </c>
      <c r="AJ100">
        <f t="shared" si="46"/>
        <v>22</v>
      </c>
      <c r="AL100">
        <f t="shared" si="49"/>
        <v>0</v>
      </c>
      <c r="AM100">
        <f t="shared" si="50"/>
        <v>0</v>
      </c>
    </row>
    <row r="101" spans="1:39" x14ac:dyDescent="0.25">
      <c r="A101" t="s">
        <v>210</v>
      </c>
      <c r="B101" s="26" t="s">
        <v>206</v>
      </c>
      <c r="C101" t="s">
        <v>206</v>
      </c>
      <c r="D101" s="20">
        <v>23</v>
      </c>
      <c r="E101" s="20" t="s">
        <v>55</v>
      </c>
      <c r="F101" s="24">
        <v>1</v>
      </c>
      <c r="G101" s="4"/>
      <c r="H101" s="72">
        <v>1</v>
      </c>
      <c r="I101" s="4"/>
      <c r="J101" s="51"/>
      <c r="K101" s="5"/>
      <c r="L101" s="74"/>
      <c r="M101" s="75"/>
      <c r="N101" s="69"/>
      <c r="O101" s="5"/>
      <c r="P101" s="24"/>
      <c r="Q101" s="4"/>
      <c r="R101" s="51"/>
      <c r="S101" s="5"/>
      <c r="T101" s="24"/>
      <c r="U101" s="4"/>
      <c r="V101" s="51"/>
      <c r="W101" s="5"/>
      <c r="X101" s="2"/>
      <c r="Y101" s="4"/>
      <c r="Z101" s="2"/>
      <c r="AA101" s="4"/>
      <c r="AB101" s="7">
        <f t="shared" si="47"/>
        <v>2</v>
      </c>
      <c r="AC101" s="6">
        <f t="shared" si="48"/>
        <v>0</v>
      </c>
      <c r="AG101" s="21"/>
      <c r="AH101" s="26" t="s">
        <v>147</v>
      </c>
      <c r="AJ101">
        <f t="shared" si="46"/>
        <v>23</v>
      </c>
      <c r="AL101">
        <f t="shared" si="49"/>
        <v>2</v>
      </c>
      <c r="AM101">
        <f t="shared" si="50"/>
        <v>0</v>
      </c>
    </row>
    <row r="102" spans="1:39" x14ac:dyDescent="0.25">
      <c r="B102" s="26" t="s">
        <v>206</v>
      </c>
      <c r="C102" t="s">
        <v>206</v>
      </c>
      <c r="D102" s="57">
        <v>24</v>
      </c>
      <c r="E102" s="57" t="s">
        <v>56</v>
      </c>
      <c r="F102" s="24"/>
      <c r="G102" s="4"/>
      <c r="H102" s="72"/>
      <c r="I102" s="4"/>
      <c r="J102" s="51"/>
      <c r="K102" s="5"/>
      <c r="L102" s="74"/>
      <c r="M102" s="75"/>
      <c r="N102" s="69"/>
      <c r="O102" s="5"/>
      <c r="P102" s="24"/>
      <c r="Q102" s="4"/>
      <c r="R102" s="51"/>
      <c r="S102" s="5"/>
      <c r="T102" s="24"/>
      <c r="U102" s="4"/>
      <c r="V102" s="51"/>
      <c r="W102" s="5"/>
      <c r="X102" s="2"/>
      <c r="Y102" s="4"/>
      <c r="Z102" s="2"/>
      <c r="AA102" s="4"/>
      <c r="AB102" s="7">
        <f t="shared" si="47"/>
        <v>0</v>
      </c>
      <c r="AC102" s="6">
        <f t="shared" si="48"/>
        <v>0</v>
      </c>
      <c r="AG102" s="21"/>
      <c r="AH102" s="26" t="s">
        <v>148</v>
      </c>
      <c r="AJ102">
        <f t="shared" si="46"/>
        <v>24</v>
      </c>
      <c r="AL102">
        <f t="shared" si="49"/>
        <v>0</v>
      </c>
      <c r="AM102">
        <f t="shared" si="50"/>
        <v>0</v>
      </c>
    </row>
    <row r="103" spans="1:39" x14ac:dyDescent="0.25">
      <c r="B103" s="26" t="s">
        <v>206</v>
      </c>
      <c r="C103" s="22" t="s">
        <v>206</v>
      </c>
      <c r="D103" s="20">
        <v>25</v>
      </c>
      <c r="E103" s="20" t="s">
        <v>57</v>
      </c>
      <c r="F103" s="24"/>
      <c r="G103" s="4"/>
      <c r="H103" s="72"/>
      <c r="I103" s="4"/>
      <c r="J103" s="51"/>
      <c r="K103" s="5"/>
      <c r="L103" s="74"/>
      <c r="M103" s="75"/>
      <c r="N103" s="69"/>
      <c r="O103" s="5"/>
      <c r="P103" s="24"/>
      <c r="Q103" s="4"/>
      <c r="R103" s="51"/>
      <c r="S103" s="5"/>
      <c r="T103" s="24"/>
      <c r="U103" s="4"/>
      <c r="V103" s="51"/>
      <c r="W103" s="5"/>
      <c r="X103" s="2"/>
      <c r="Y103" s="4"/>
      <c r="Z103" s="2"/>
      <c r="AA103" s="4"/>
      <c r="AB103" s="7">
        <f t="shared" si="47"/>
        <v>0</v>
      </c>
      <c r="AC103" s="6">
        <f t="shared" si="48"/>
        <v>0</v>
      </c>
      <c r="AG103" s="21"/>
      <c r="AH103" s="26"/>
      <c r="AJ103">
        <f t="shared" si="46"/>
        <v>25</v>
      </c>
      <c r="AL103">
        <f t="shared" si="49"/>
        <v>0</v>
      </c>
      <c r="AM103">
        <f t="shared" si="50"/>
        <v>0</v>
      </c>
    </row>
    <row r="104" spans="1:39" x14ac:dyDescent="0.25">
      <c r="B104" s="26" t="s">
        <v>206</v>
      </c>
      <c r="C104" t="s">
        <v>206</v>
      </c>
      <c r="D104" s="52">
        <v>26</v>
      </c>
      <c r="E104" s="52" t="s">
        <v>58</v>
      </c>
      <c r="F104" s="24"/>
      <c r="G104" s="4"/>
      <c r="H104" s="72"/>
      <c r="I104" s="4"/>
      <c r="J104" s="51"/>
      <c r="K104" s="5"/>
      <c r="L104" s="74"/>
      <c r="M104" s="75"/>
      <c r="N104" s="69"/>
      <c r="O104" s="5"/>
      <c r="P104" s="24"/>
      <c r="Q104" s="4"/>
      <c r="R104" s="51"/>
      <c r="S104" s="5"/>
      <c r="T104" s="24"/>
      <c r="U104" s="4"/>
      <c r="V104" s="51"/>
      <c r="W104" s="5"/>
      <c r="X104" s="2"/>
      <c r="Y104" s="4"/>
      <c r="Z104" s="2"/>
      <c r="AA104" s="4"/>
      <c r="AB104" s="7">
        <f t="shared" si="47"/>
        <v>0</v>
      </c>
      <c r="AC104" s="6">
        <f t="shared" si="48"/>
        <v>0</v>
      </c>
      <c r="AH104" s="26" t="s">
        <v>149</v>
      </c>
      <c r="AJ104">
        <f t="shared" si="46"/>
        <v>26</v>
      </c>
      <c r="AL104">
        <f t="shared" si="49"/>
        <v>0</v>
      </c>
      <c r="AM104">
        <f t="shared" si="50"/>
        <v>0</v>
      </c>
    </row>
    <row r="105" spans="1:39" x14ac:dyDescent="0.25">
      <c r="B105" s="26" t="s">
        <v>206</v>
      </c>
      <c r="C105" t="s">
        <v>206</v>
      </c>
      <c r="D105" s="52">
        <v>27</v>
      </c>
      <c r="E105" s="52" t="s">
        <v>59</v>
      </c>
      <c r="F105" s="24"/>
      <c r="G105" s="4"/>
      <c r="H105" s="72"/>
      <c r="I105" s="4"/>
      <c r="J105" s="51"/>
      <c r="K105" s="5"/>
      <c r="L105" s="74"/>
      <c r="M105" s="75"/>
      <c r="N105" s="69"/>
      <c r="O105" s="5"/>
      <c r="P105" s="24"/>
      <c r="Q105" s="4"/>
      <c r="R105" s="51"/>
      <c r="S105" s="5"/>
      <c r="T105" s="24"/>
      <c r="U105" s="4"/>
      <c r="V105" s="51"/>
      <c r="W105" s="5"/>
      <c r="X105" s="2"/>
      <c r="Y105" s="4"/>
      <c r="Z105" s="2"/>
      <c r="AA105" s="4"/>
      <c r="AB105" s="7">
        <f t="shared" si="47"/>
        <v>0</v>
      </c>
      <c r="AC105" s="6">
        <f t="shared" si="48"/>
        <v>0</v>
      </c>
      <c r="AG105" s="21"/>
      <c r="AH105" s="26"/>
      <c r="AJ105">
        <f t="shared" si="46"/>
        <v>27</v>
      </c>
      <c r="AL105">
        <f t="shared" si="49"/>
        <v>0</v>
      </c>
      <c r="AM105">
        <f t="shared" si="50"/>
        <v>0</v>
      </c>
    </row>
    <row r="106" spans="1:39" x14ac:dyDescent="0.25">
      <c r="B106" s="26" t="s">
        <v>206</v>
      </c>
      <c r="C106" t="s">
        <v>206</v>
      </c>
      <c r="D106" s="57">
        <v>28</v>
      </c>
      <c r="E106" s="57" t="s">
        <v>60</v>
      </c>
      <c r="F106" s="24"/>
      <c r="G106" s="4"/>
      <c r="H106" s="72"/>
      <c r="I106" s="4"/>
      <c r="J106" s="51"/>
      <c r="K106" s="5"/>
      <c r="L106" s="74"/>
      <c r="M106" s="75"/>
      <c r="N106" s="69"/>
      <c r="O106" s="5"/>
      <c r="P106" s="24"/>
      <c r="Q106" s="4"/>
      <c r="R106" s="51"/>
      <c r="S106" s="5"/>
      <c r="T106" s="24"/>
      <c r="U106" s="4"/>
      <c r="V106" s="51"/>
      <c r="W106" s="5"/>
      <c r="X106" s="2"/>
      <c r="Y106" s="4"/>
      <c r="Z106" s="2"/>
      <c r="AA106" s="4"/>
      <c r="AB106" s="7">
        <f t="shared" si="47"/>
        <v>0</v>
      </c>
      <c r="AC106" s="6">
        <f t="shared" si="48"/>
        <v>0</v>
      </c>
      <c r="AG106" s="21"/>
      <c r="AJ106">
        <f t="shared" si="46"/>
        <v>28</v>
      </c>
      <c r="AL106">
        <f t="shared" si="49"/>
        <v>0</v>
      </c>
      <c r="AM106">
        <f t="shared" si="50"/>
        <v>0</v>
      </c>
    </row>
    <row r="107" spans="1:39" x14ac:dyDescent="0.25">
      <c r="B107" s="26" t="s">
        <v>206</v>
      </c>
      <c r="C107" t="s">
        <v>206</v>
      </c>
      <c r="D107" s="20">
        <v>29</v>
      </c>
      <c r="E107" s="20" t="s">
        <v>61</v>
      </c>
      <c r="F107" s="24"/>
      <c r="G107" s="4"/>
      <c r="H107" s="72"/>
      <c r="I107" s="4"/>
      <c r="J107" s="51"/>
      <c r="K107" s="5"/>
      <c r="L107" s="74"/>
      <c r="M107" s="75"/>
      <c r="N107" s="69"/>
      <c r="O107" s="5"/>
      <c r="P107" s="24"/>
      <c r="Q107" s="4"/>
      <c r="R107" s="51"/>
      <c r="S107" s="5"/>
      <c r="T107" s="24"/>
      <c r="U107" s="4"/>
      <c r="V107" s="51"/>
      <c r="W107" s="5"/>
      <c r="X107" s="2"/>
      <c r="Y107" s="4"/>
      <c r="Z107" s="2"/>
      <c r="AA107" s="4"/>
      <c r="AB107" s="7">
        <f t="shared" si="47"/>
        <v>0</v>
      </c>
      <c r="AC107" s="6">
        <f t="shared" si="48"/>
        <v>0</v>
      </c>
      <c r="AG107" s="21"/>
      <c r="AJ107">
        <f t="shared" si="46"/>
        <v>29</v>
      </c>
      <c r="AL107">
        <f t="shared" si="49"/>
        <v>0</v>
      </c>
      <c r="AM107">
        <f t="shared" si="50"/>
        <v>0</v>
      </c>
    </row>
    <row r="108" spans="1:39" x14ac:dyDescent="0.25">
      <c r="B108" s="26" t="s">
        <v>206</v>
      </c>
      <c r="C108" t="s">
        <v>206</v>
      </c>
      <c r="D108" s="58">
        <v>30</v>
      </c>
      <c r="E108" s="58" t="s">
        <v>62</v>
      </c>
      <c r="F108" s="9"/>
      <c r="G108" s="10"/>
      <c r="H108" s="50"/>
      <c r="I108" s="10"/>
      <c r="J108" s="11"/>
      <c r="K108" s="12"/>
      <c r="L108" s="76"/>
      <c r="M108" s="77"/>
      <c r="N108" s="70"/>
      <c r="O108" s="12"/>
      <c r="P108" s="9"/>
      <c r="Q108" s="10"/>
      <c r="R108" s="11"/>
      <c r="S108" s="12"/>
      <c r="T108" s="9"/>
      <c r="U108" s="10"/>
      <c r="V108" s="11"/>
      <c r="W108" s="12"/>
      <c r="X108" s="16"/>
      <c r="Y108" s="10"/>
      <c r="Z108" s="16"/>
      <c r="AA108" s="10"/>
      <c r="AB108" s="7">
        <f t="shared" si="47"/>
        <v>0</v>
      </c>
      <c r="AC108" s="6">
        <f t="shared" si="48"/>
        <v>0</v>
      </c>
      <c r="AG108" s="21"/>
      <c r="AH108" s="26"/>
      <c r="AJ108">
        <f t="shared" si="46"/>
        <v>30</v>
      </c>
      <c r="AL108">
        <f t="shared" si="49"/>
        <v>0</v>
      </c>
      <c r="AM108">
        <f t="shared" si="50"/>
        <v>0</v>
      </c>
    </row>
    <row r="109" spans="1:39" x14ac:dyDescent="0.25">
      <c r="B109" s="26" t="s">
        <v>206</v>
      </c>
      <c r="C109" t="s">
        <v>206</v>
      </c>
      <c r="D109" s="52">
        <v>31</v>
      </c>
      <c r="E109" s="52" t="s">
        <v>63</v>
      </c>
      <c r="F109" s="24"/>
      <c r="G109" s="4"/>
      <c r="H109" s="72"/>
      <c r="I109" s="4"/>
      <c r="J109" s="51"/>
      <c r="K109" s="5"/>
      <c r="L109" s="74"/>
      <c r="M109" s="75"/>
      <c r="N109" s="69"/>
      <c r="O109" s="5"/>
      <c r="P109" s="24"/>
      <c r="Q109" s="4"/>
      <c r="R109" s="51"/>
      <c r="S109" s="5"/>
      <c r="T109" s="24"/>
      <c r="U109" s="4"/>
      <c r="V109" s="51"/>
      <c r="W109" s="5"/>
      <c r="X109" s="2"/>
      <c r="Y109" s="4"/>
      <c r="Z109" s="2"/>
      <c r="AA109" s="4"/>
      <c r="AB109" s="7">
        <f t="shared" si="47"/>
        <v>0</v>
      </c>
      <c r="AC109" s="6">
        <f t="shared" si="48"/>
        <v>0</v>
      </c>
      <c r="AG109" s="21" t="s">
        <v>118</v>
      </c>
      <c r="AH109" t="s">
        <v>150</v>
      </c>
      <c r="AJ109">
        <f t="shared" si="46"/>
        <v>31</v>
      </c>
      <c r="AL109">
        <f t="shared" si="49"/>
        <v>0</v>
      </c>
      <c r="AM109">
        <f t="shared" si="50"/>
        <v>0</v>
      </c>
    </row>
    <row r="110" spans="1:39" x14ac:dyDescent="0.25">
      <c r="B110" s="26" t="s">
        <v>206</v>
      </c>
      <c r="C110" t="s">
        <v>206</v>
      </c>
      <c r="D110" s="20">
        <v>32</v>
      </c>
      <c r="E110" s="20" t="s">
        <v>64</v>
      </c>
      <c r="F110" s="24"/>
      <c r="G110" s="4"/>
      <c r="H110" s="72"/>
      <c r="I110" s="4"/>
      <c r="J110" s="51"/>
      <c r="K110" s="5"/>
      <c r="L110" s="74"/>
      <c r="M110" s="75"/>
      <c r="N110" s="69"/>
      <c r="O110" s="5"/>
      <c r="P110" s="24"/>
      <c r="Q110" s="4"/>
      <c r="R110" s="51"/>
      <c r="S110" s="5"/>
      <c r="T110" s="24"/>
      <c r="U110" s="4"/>
      <c r="V110" s="51"/>
      <c r="W110" s="5"/>
      <c r="X110" s="2"/>
      <c r="Y110" s="4"/>
      <c r="Z110" s="2"/>
      <c r="AA110" s="4"/>
      <c r="AB110" s="7">
        <f t="shared" si="47"/>
        <v>0</v>
      </c>
      <c r="AC110" s="6">
        <f t="shared" si="48"/>
        <v>0</v>
      </c>
      <c r="AG110" s="21" t="s">
        <v>119</v>
      </c>
      <c r="AH110" s="26" t="s">
        <v>151</v>
      </c>
      <c r="AJ110">
        <f t="shared" si="46"/>
        <v>32</v>
      </c>
      <c r="AL110">
        <f t="shared" si="49"/>
        <v>0</v>
      </c>
      <c r="AM110">
        <f t="shared" si="50"/>
        <v>0</v>
      </c>
    </row>
    <row r="111" spans="1:39" x14ac:dyDescent="0.25">
      <c r="A111" t="s">
        <v>210</v>
      </c>
      <c r="B111" s="26" t="s">
        <v>206</v>
      </c>
      <c r="C111" t="s">
        <v>206</v>
      </c>
      <c r="D111" s="52">
        <v>33</v>
      </c>
      <c r="E111" s="52" t="s">
        <v>65</v>
      </c>
      <c r="F111" s="24"/>
      <c r="G111" s="4"/>
      <c r="H111" s="72"/>
      <c r="I111" s="4"/>
      <c r="J111" s="51"/>
      <c r="K111" s="5"/>
      <c r="L111" s="74"/>
      <c r="M111" s="75"/>
      <c r="N111" s="69"/>
      <c r="O111" s="5"/>
      <c r="P111" s="24"/>
      <c r="Q111" s="4"/>
      <c r="R111" s="51"/>
      <c r="S111" s="5"/>
      <c r="T111" s="24"/>
      <c r="U111" s="4"/>
      <c r="V111" s="51"/>
      <c r="W111" s="5"/>
      <c r="X111" s="2"/>
      <c r="Y111" s="4"/>
      <c r="Z111" s="2"/>
      <c r="AA111" s="4"/>
      <c r="AB111" s="7">
        <f t="shared" si="47"/>
        <v>0</v>
      </c>
      <c r="AC111" s="6">
        <f t="shared" si="48"/>
        <v>0</v>
      </c>
      <c r="AG111" s="21" t="s">
        <v>120</v>
      </c>
      <c r="AH111" s="26"/>
      <c r="AJ111">
        <f t="shared" ref="AJ111:AJ130" si="55">D111</f>
        <v>33</v>
      </c>
      <c r="AL111">
        <f t="shared" si="49"/>
        <v>0</v>
      </c>
      <c r="AM111">
        <f t="shared" si="50"/>
        <v>0</v>
      </c>
    </row>
    <row r="112" spans="1:39" x14ac:dyDescent="0.25">
      <c r="B112" s="26" t="s">
        <v>206</v>
      </c>
      <c r="C112" t="s">
        <v>206</v>
      </c>
      <c r="D112" s="57">
        <v>34</v>
      </c>
      <c r="E112" s="57" t="s">
        <v>66</v>
      </c>
      <c r="F112" s="24"/>
      <c r="G112" s="4"/>
      <c r="H112" s="72"/>
      <c r="I112" s="4"/>
      <c r="J112" s="51"/>
      <c r="K112" s="5"/>
      <c r="L112" s="74"/>
      <c r="M112" s="75"/>
      <c r="N112" s="69"/>
      <c r="O112" s="5"/>
      <c r="P112" s="24"/>
      <c r="Q112" s="4"/>
      <c r="R112" s="51"/>
      <c r="S112" s="5"/>
      <c r="T112" s="24"/>
      <c r="U112" s="25"/>
      <c r="V112" s="51"/>
      <c r="W112" s="5"/>
      <c r="X112" s="2"/>
      <c r="Y112" s="4"/>
      <c r="Z112" s="2"/>
      <c r="AA112" s="4"/>
      <c r="AB112" s="7">
        <f t="shared" si="47"/>
        <v>0</v>
      </c>
      <c r="AC112" s="6">
        <f t="shared" si="48"/>
        <v>0</v>
      </c>
      <c r="AG112" s="21" t="s">
        <v>168</v>
      </c>
      <c r="AH112" s="26" t="s">
        <v>169</v>
      </c>
      <c r="AJ112">
        <f t="shared" si="55"/>
        <v>34</v>
      </c>
      <c r="AL112">
        <f t="shared" si="49"/>
        <v>0</v>
      </c>
      <c r="AM112">
        <f t="shared" si="50"/>
        <v>0</v>
      </c>
    </row>
    <row r="113" spans="1:39" x14ac:dyDescent="0.25">
      <c r="B113" s="26" t="s">
        <v>206</v>
      </c>
      <c r="C113" t="s">
        <v>206</v>
      </c>
      <c r="D113" s="57">
        <v>35</v>
      </c>
      <c r="E113" s="57" t="s">
        <v>67</v>
      </c>
      <c r="F113" s="24">
        <v>1</v>
      </c>
      <c r="G113" s="4">
        <v>1</v>
      </c>
      <c r="H113" s="72"/>
      <c r="I113" s="4"/>
      <c r="J113" s="51">
        <v>1</v>
      </c>
      <c r="K113" s="5">
        <v>1</v>
      </c>
      <c r="L113" s="74"/>
      <c r="M113" s="75"/>
      <c r="N113" s="69"/>
      <c r="O113" s="5"/>
      <c r="P113" s="24"/>
      <c r="Q113" s="4"/>
      <c r="R113" s="51"/>
      <c r="S113" s="5"/>
      <c r="T113" s="24"/>
      <c r="U113" s="4"/>
      <c r="V113" s="51"/>
      <c r="W113" s="5"/>
      <c r="X113" s="2"/>
      <c r="Y113" s="4"/>
      <c r="Z113" s="2"/>
      <c r="AA113" s="4"/>
      <c r="AB113" s="7">
        <f t="shared" si="47"/>
        <v>2</v>
      </c>
      <c r="AC113" s="6">
        <f t="shared" si="48"/>
        <v>2</v>
      </c>
      <c r="AG113" s="21"/>
      <c r="AH113" s="26"/>
      <c r="AJ113">
        <f t="shared" si="55"/>
        <v>35</v>
      </c>
      <c r="AL113">
        <f t="shared" si="49"/>
        <v>2</v>
      </c>
      <c r="AM113">
        <f t="shared" si="50"/>
        <v>2</v>
      </c>
    </row>
    <row r="114" spans="1:39" x14ac:dyDescent="0.25">
      <c r="B114" s="26" t="s">
        <v>206</v>
      </c>
      <c r="C114" t="s">
        <v>206</v>
      </c>
      <c r="D114" s="57">
        <v>36</v>
      </c>
      <c r="E114" s="57" t="s">
        <v>68</v>
      </c>
      <c r="F114" s="24"/>
      <c r="G114" s="4"/>
      <c r="H114" s="72"/>
      <c r="I114" s="4"/>
      <c r="J114" s="51"/>
      <c r="K114" s="5"/>
      <c r="L114" s="74"/>
      <c r="M114" s="75"/>
      <c r="N114" s="69"/>
      <c r="O114" s="5"/>
      <c r="P114" s="24"/>
      <c r="Q114" s="4"/>
      <c r="R114" s="51"/>
      <c r="S114" s="5"/>
      <c r="T114" s="24"/>
      <c r="U114" s="4"/>
      <c r="V114" s="51"/>
      <c r="W114" s="5"/>
      <c r="X114" s="2"/>
      <c r="Y114" s="4"/>
      <c r="Z114" s="2"/>
      <c r="AA114" s="4"/>
      <c r="AB114" s="7">
        <f t="shared" si="47"/>
        <v>0</v>
      </c>
      <c r="AC114" s="6">
        <f t="shared" si="48"/>
        <v>0</v>
      </c>
      <c r="AG114" s="21"/>
      <c r="AH114" s="26"/>
      <c r="AJ114">
        <f t="shared" si="55"/>
        <v>36</v>
      </c>
      <c r="AL114">
        <f t="shared" si="49"/>
        <v>0</v>
      </c>
      <c r="AM114">
        <f t="shared" si="50"/>
        <v>0</v>
      </c>
    </row>
    <row r="115" spans="1:39" x14ac:dyDescent="0.25">
      <c r="B115" s="26" t="s">
        <v>206</v>
      </c>
      <c r="C115" t="s">
        <v>206</v>
      </c>
      <c r="D115" s="52">
        <v>37</v>
      </c>
      <c r="E115" s="52" t="s">
        <v>69</v>
      </c>
      <c r="F115" s="24"/>
      <c r="G115" s="4"/>
      <c r="H115" s="72"/>
      <c r="I115" s="4"/>
      <c r="J115" s="51"/>
      <c r="K115" s="5"/>
      <c r="L115" s="74"/>
      <c r="M115" s="75"/>
      <c r="N115" s="69"/>
      <c r="O115" s="5"/>
      <c r="P115" s="24"/>
      <c r="Q115" s="4"/>
      <c r="R115" s="51"/>
      <c r="S115" s="5"/>
      <c r="T115" s="24"/>
      <c r="U115" s="4"/>
      <c r="V115" s="51"/>
      <c r="W115" s="5"/>
      <c r="X115" s="2"/>
      <c r="Y115" s="4"/>
      <c r="Z115" s="2"/>
      <c r="AA115" s="4"/>
      <c r="AB115" s="7">
        <f t="shared" si="47"/>
        <v>0</v>
      </c>
      <c r="AC115" s="6">
        <f t="shared" si="48"/>
        <v>0</v>
      </c>
      <c r="AF115" s="23"/>
      <c r="AG115" s="21"/>
      <c r="AH115" s="26"/>
      <c r="AJ115">
        <f t="shared" si="55"/>
        <v>37</v>
      </c>
      <c r="AL115">
        <f t="shared" si="49"/>
        <v>0</v>
      </c>
      <c r="AM115">
        <f t="shared" si="50"/>
        <v>0</v>
      </c>
    </row>
    <row r="116" spans="1:39" x14ac:dyDescent="0.25">
      <c r="B116" s="26" t="s">
        <v>206</v>
      </c>
      <c r="C116" t="s">
        <v>206</v>
      </c>
      <c r="D116" s="52">
        <v>38</v>
      </c>
      <c r="E116" s="52" t="s">
        <v>70</v>
      </c>
      <c r="F116" s="24"/>
      <c r="G116" s="4"/>
      <c r="H116" s="72"/>
      <c r="I116" s="4"/>
      <c r="J116" s="51"/>
      <c r="K116" s="5"/>
      <c r="L116" s="74"/>
      <c r="M116" s="75"/>
      <c r="N116" s="69"/>
      <c r="O116" s="5"/>
      <c r="P116" s="24"/>
      <c r="Q116" s="4"/>
      <c r="R116" s="51"/>
      <c r="S116" s="5"/>
      <c r="T116" s="24"/>
      <c r="U116" s="4"/>
      <c r="V116" s="51"/>
      <c r="W116" s="5"/>
      <c r="X116" s="2"/>
      <c r="Y116" s="4"/>
      <c r="Z116" s="2"/>
      <c r="AA116" s="4"/>
      <c r="AB116" s="7">
        <f t="shared" si="47"/>
        <v>0</v>
      </c>
      <c r="AC116" s="6">
        <f t="shared" si="48"/>
        <v>0</v>
      </c>
      <c r="AG116" s="21" t="s">
        <v>121</v>
      </c>
      <c r="AH116" s="26" t="s">
        <v>153</v>
      </c>
      <c r="AJ116">
        <f t="shared" si="55"/>
        <v>38</v>
      </c>
      <c r="AL116">
        <f t="shared" si="49"/>
        <v>0</v>
      </c>
      <c r="AM116">
        <f t="shared" si="50"/>
        <v>0</v>
      </c>
    </row>
    <row r="117" spans="1:39" x14ac:dyDescent="0.25">
      <c r="B117" s="26" t="s">
        <v>206</v>
      </c>
      <c r="C117" t="s">
        <v>206</v>
      </c>
      <c r="D117" s="52">
        <v>39</v>
      </c>
      <c r="E117" s="52" t="s">
        <v>71</v>
      </c>
      <c r="F117" s="24"/>
      <c r="G117" s="4"/>
      <c r="H117" s="72"/>
      <c r="I117" s="4"/>
      <c r="J117" s="51"/>
      <c r="K117" s="5"/>
      <c r="L117" s="74"/>
      <c r="M117" s="75"/>
      <c r="N117" s="69"/>
      <c r="O117" s="5"/>
      <c r="P117" s="24"/>
      <c r="Q117" s="4"/>
      <c r="R117" s="51"/>
      <c r="S117" s="5"/>
      <c r="T117" s="24"/>
      <c r="U117" s="4"/>
      <c r="V117" s="51"/>
      <c r="W117" s="5"/>
      <c r="X117" s="2"/>
      <c r="Y117" s="4"/>
      <c r="Z117" s="2"/>
      <c r="AA117" s="4"/>
      <c r="AB117" s="7">
        <f t="shared" si="47"/>
        <v>0</v>
      </c>
      <c r="AC117" s="6">
        <f t="shared" si="48"/>
        <v>0</v>
      </c>
      <c r="AG117" s="21"/>
      <c r="AH117" s="26" t="s">
        <v>154</v>
      </c>
      <c r="AJ117">
        <f t="shared" si="55"/>
        <v>39</v>
      </c>
      <c r="AL117">
        <f t="shared" si="49"/>
        <v>0</v>
      </c>
      <c r="AM117">
        <f t="shared" si="50"/>
        <v>0</v>
      </c>
    </row>
    <row r="118" spans="1:39" x14ac:dyDescent="0.25">
      <c r="B118" s="26" t="s">
        <v>206</v>
      </c>
      <c r="C118" t="s">
        <v>206</v>
      </c>
      <c r="D118" s="59">
        <v>40</v>
      </c>
      <c r="E118" s="59" t="s">
        <v>72</v>
      </c>
      <c r="F118" s="9">
        <v>1</v>
      </c>
      <c r="G118" s="10"/>
      <c r="H118" s="50">
        <v>1</v>
      </c>
      <c r="I118" s="10">
        <v>1</v>
      </c>
      <c r="J118" s="11"/>
      <c r="K118" s="12"/>
      <c r="L118" s="76"/>
      <c r="M118" s="77"/>
      <c r="N118" s="70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10"/>
      <c r="AB118" s="7">
        <f t="shared" si="47"/>
        <v>2</v>
      </c>
      <c r="AC118" s="6">
        <f t="shared" si="48"/>
        <v>1</v>
      </c>
      <c r="AF118" s="23"/>
      <c r="AG118" s="21" t="s">
        <v>122</v>
      </c>
      <c r="AH118" s="26" t="s">
        <v>155</v>
      </c>
      <c r="AJ118">
        <f t="shared" si="55"/>
        <v>40</v>
      </c>
      <c r="AL118">
        <f t="shared" si="49"/>
        <v>2</v>
      </c>
      <c r="AM118">
        <f t="shared" si="50"/>
        <v>1</v>
      </c>
    </row>
    <row r="119" spans="1:39" x14ac:dyDescent="0.25">
      <c r="B119" s="26" t="s">
        <v>206</v>
      </c>
      <c r="C119" t="s">
        <v>206</v>
      </c>
      <c r="D119" s="52">
        <v>41</v>
      </c>
      <c r="E119" s="52" t="s">
        <v>73</v>
      </c>
      <c r="F119" s="24"/>
      <c r="G119" s="4"/>
      <c r="H119" s="72"/>
      <c r="I119" s="4"/>
      <c r="J119" s="51"/>
      <c r="K119" s="5"/>
      <c r="L119" s="74"/>
      <c r="M119" s="75"/>
      <c r="N119" s="69"/>
      <c r="O119" s="5"/>
      <c r="P119" s="24"/>
      <c r="Q119" s="4"/>
      <c r="R119" s="51"/>
      <c r="S119" s="5"/>
      <c r="T119" s="24"/>
      <c r="U119" s="4"/>
      <c r="V119" s="51"/>
      <c r="W119" s="5"/>
      <c r="X119" s="2"/>
      <c r="Y119" s="4"/>
      <c r="Z119" s="2"/>
      <c r="AA119" s="4"/>
      <c r="AB119" s="7">
        <f t="shared" si="47"/>
        <v>0</v>
      </c>
      <c r="AC119" s="6">
        <f t="shared" si="48"/>
        <v>0</v>
      </c>
      <c r="AG119" s="21"/>
      <c r="AH119" s="26"/>
      <c r="AJ119">
        <f t="shared" si="55"/>
        <v>41</v>
      </c>
      <c r="AL119">
        <f t="shared" si="49"/>
        <v>0</v>
      </c>
      <c r="AM119">
        <f t="shared" si="50"/>
        <v>0</v>
      </c>
    </row>
    <row r="120" spans="1:39" x14ac:dyDescent="0.25">
      <c r="B120" s="26" t="s">
        <v>206</v>
      </c>
      <c r="C120" t="s">
        <v>206</v>
      </c>
      <c r="D120" s="57">
        <v>42</v>
      </c>
      <c r="E120" s="57" t="s">
        <v>74</v>
      </c>
      <c r="F120" s="24"/>
      <c r="G120" s="4"/>
      <c r="H120" s="72"/>
      <c r="I120" s="4"/>
      <c r="J120" s="51"/>
      <c r="K120" s="5"/>
      <c r="L120" s="74"/>
      <c r="M120" s="75"/>
      <c r="N120" s="69"/>
      <c r="O120" s="5"/>
      <c r="P120" s="24"/>
      <c r="Q120" s="4"/>
      <c r="R120" s="51"/>
      <c r="S120" s="5"/>
      <c r="T120" s="24"/>
      <c r="U120" s="4"/>
      <c r="V120" s="51"/>
      <c r="W120" s="5"/>
      <c r="X120" s="2"/>
      <c r="Y120" s="4"/>
      <c r="Z120" s="2"/>
      <c r="AA120" s="4"/>
      <c r="AB120" s="7">
        <f t="shared" si="47"/>
        <v>0</v>
      </c>
      <c r="AC120" s="6">
        <f t="shared" si="48"/>
        <v>0</v>
      </c>
      <c r="AG120" s="21"/>
      <c r="AH120" s="26" t="s">
        <v>156</v>
      </c>
      <c r="AJ120">
        <f t="shared" si="55"/>
        <v>42</v>
      </c>
      <c r="AL120">
        <f t="shared" si="49"/>
        <v>0</v>
      </c>
      <c r="AM120">
        <f t="shared" si="50"/>
        <v>0</v>
      </c>
    </row>
    <row r="121" spans="1:39" x14ac:dyDescent="0.25">
      <c r="B121" s="26" t="s">
        <v>206</v>
      </c>
      <c r="C121" t="s">
        <v>208</v>
      </c>
      <c r="D121" s="57">
        <v>43</v>
      </c>
      <c r="E121" s="57" t="s">
        <v>75</v>
      </c>
      <c r="F121" s="24"/>
      <c r="G121" s="4"/>
      <c r="H121" s="72"/>
      <c r="I121" s="4"/>
      <c r="J121" s="51"/>
      <c r="K121" s="5"/>
      <c r="L121" s="74"/>
      <c r="M121" s="75"/>
      <c r="N121" s="69"/>
      <c r="O121" s="5"/>
      <c r="P121" s="24"/>
      <c r="Q121" s="4"/>
      <c r="R121" s="51"/>
      <c r="S121" s="5"/>
      <c r="T121" s="24"/>
      <c r="U121" s="4"/>
      <c r="V121" s="51"/>
      <c r="W121" s="5"/>
      <c r="X121" s="2"/>
      <c r="Y121" s="4"/>
      <c r="Z121" s="2"/>
      <c r="AA121" s="4"/>
      <c r="AB121" s="7">
        <f t="shared" si="47"/>
        <v>0</v>
      </c>
      <c r="AC121" s="6">
        <f t="shared" si="48"/>
        <v>0</v>
      </c>
      <c r="AG121" s="21" t="s">
        <v>123</v>
      </c>
      <c r="AH121" s="26"/>
      <c r="AJ121">
        <f t="shared" si="55"/>
        <v>43</v>
      </c>
      <c r="AL121">
        <f t="shared" si="49"/>
        <v>0</v>
      </c>
      <c r="AM121">
        <f t="shared" si="50"/>
        <v>0</v>
      </c>
    </row>
    <row r="122" spans="1:39" x14ac:dyDescent="0.25">
      <c r="A122" t="s">
        <v>209</v>
      </c>
      <c r="B122" s="26" t="s">
        <v>206</v>
      </c>
      <c r="C122" t="s">
        <v>206</v>
      </c>
      <c r="D122" s="57">
        <v>44</v>
      </c>
      <c r="E122" s="57" t="s">
        <v>76</v>
      </c>
      <c r="F122" s="24"/>
      <c r="G122" s="4"/>
      <c r="H122" s="72"/>
      <c r="I122" s="4"/>
      <c r="J122" s="51"/>
      <c r="K122" s="5"/>
      <c r="L122" s="74"/>
      <c r="M122" s="75"/>
      <c r="N122" s="69"/>
      <c r="O122" s="5"/>
      <c r="P122" s="24"/>
      <c r="Q122" s="4"/>
      <c r="R122" s="51"/>
      <c r="S122" s="5"/>
      <c r="T122" s="24"/>
      <c r="U122" s="4"/>
      <c r="V122" s="51"/>
      <c r="W122" s="5"/>
      <c r="X122" s="2"/>
      <c r="Y122" s="4"/>
      <c r="Z122" s="2"/>
      <c r="AA122" s="4"/>
      <c r="AB122" s="7">
        <f t="shared" si="47"/>
        <v>0</v>
      </c>
      <c r="AC122" s="6">
        <f t="shared" si="48"/>
        <v>0</v>
      </c>
      <c r="AG122" s="21"/>
      <c r="AH122" s="26"/>
      <c r="AJ122">
        <f t="shared" si="55"/>
        <v>44</v>
      </c>
      <c r="AL122">
        <f t="shared" si="49"/>
        <v>0</v>
      </c>
      <c r="AM122">
        <f t="shared" si="50"/>
        <v>0</v>
      </c>
    </row>
    <row r="123" spans="1:39" x14ac:dyDescent="0.25">
      <c r="B123" s="26" t="s">
        <v>206</v>
      </c>
      <c r="C123" t="s">
        <v>206</v>
      </c>
      <c r="D123" s="52">
        <v>45</v>
      </c>
      <c r="E123" s="52" t="s">
        <v>77</v>
      </c>
      <c r="F123" s="24"/>
      <c r="G123" s="4"/>
      <c r="H123" s="72"/>
      <c r="I123" s="4"/>
      <c r="J123" s="51"/>
      <c r="K123" s="5"/>
      <c r="L123" s="74"/>
      <c r="M123" s="75"/>
      <c r="N123" s="69"/>
      <c r="O123" s="5"/>
      <c r="P123" s="24"/>
      <c r="Q123" s="4"/>
      <c r="R123" s="51"/>
      <c r="S123" s="5"/>
      <c r="T123" s="24"/>
      <c r="U123" s="4"/>
      <c r="V123" s="51"/>
      <c r="W123" s="5"/>
      <c r="X123" s="2"/>
      <c r="Y123" s="4"/>
      <c r="Z123" s="2"/>
      <c r="AA123" s="4"/>
      <c r="AB123" s="7">
        <f t="shared" si="47"/>
        <v>0</v>
      </c>
      <c r="AC123" s="6">
        <f t="shared" si="48"/>
        <v>0</v>
      </c>
      <c r="AG123" s="21"/>
      <c r="AH123" s="26"/>
      <c r="AJ123">
        <f t="shared" si="55"/>
        <v>45</v>
      </c>
      <c r="AL123">
        <f t="shared" si="49"/>
        <v>0</v>
      </c>
      <c r="AM123">
        <f t="shared" si="50"/>
        <v>0</v>
      </c>
    </row>
    <row r="124" spans="1:39" x14ac:dyDescent="0.25">
      <c r="B124" s="26" t="s">
        <v>206</v>
      </c>
      <c r="C124" t="s">
        <v>206</v>
      </c>
      <c r="D124" s="52">
        <v>46</v>
      </c>
      <c r="E124" s="52" t="s">
        <v>78</v>
      </c>
      <c r="F124" s="24"/>
      <c r="G124" s="4"/>
      <c r="H124" s="72"/>
      <c r="I124" s="4"/>
      <c r="J124" s="51"/>
      <c r="K124" s="5"/>
      <c r="L124" s="74"/>
      <c r="M124" s="75"/>
      <c r="N124" s="69"/>
      <c r="O124" s="5"/>
      <c r="P124" s="24"/>
      <c r="Q124" s="4"/>
      <c r="R124" s="51"/>
      <c r="S124" s="5"/>
      <c r="T124" s="24"/>
      <c r="U124" s="4"/>
      <c r="V124" s="51"/>
      <c r="W124" s="5"/>
      <c r="X124" s="2"/>
      <c r="Y124" s="4"/>
      <c r="Z124" s="2"/>
      <c r="AA124" s="4"/>
      <c r="AB124" s="7">
        <f t="shared" si="47"/>
        <v>0</v>
      </c>
      <c r="AC124" s="6">
        <f t="shared" si="48"/>
        <v>0</v>
      </c>
      <c r="AG124" s="21"/>
      <c r="AH124" s="26"/>
      <c r="AJ124">
        <f t="shared" si="55"/>
        <v>46</v>
      </c>
      <c r="AL124">
        <f t="shared" si="49"/>
        <v>0</v>
      </c>
      <c r="AM124">
        <f t="shared" si="50"/>
        <v>0</v>
      </c>
    </row>
    <row r="125" spans="1:39" x14ac:dyDescent="0.25">
      <c r="B125" s="26" t="s">
        <v>206</v>
      </c>
      <c r="C125" t="s">
        <v>206</v>
      </c>
      <c r="D125" s="20">
        <v>47</v>
      </c>
      <c r="E125" s="20" t="s">
        <v>79</v>
      </c>
      <c r="F125" s="24">
        <v>1</v>
      </c>
      <c r="G125" s="4"/>
      <c r="H125" s="72">
        <v>1</v>
      </c>
      <c r="I125" s="4"/>
      <c r="J125" s="51"/>
      <c r="K125" s="5"/>
      <c r="L125" s="74"/>
      <c r="M125" s="75"/>
      <c r="N125" s="69"/>
      <c r="O125" s="5"/>
      <c r="P125" s="24"/>
      <c r="Q125" s="4"/>
      <c r="R125" s="51"/>
      <c r="S125" s="5"/>
      <c r="T125" s="24"/>
      <c r="U125" s="4"/>
      <c r="V125" s="51"/>
      <c r="W125" s="5"/>
      <c r="X125" s="2"/>
      <c r="Y125" s="4"/>
      <c r="Z125" s="2"/>
      <c r="AA125" s="4"/>
      <c r="AB125" s="7">
        <f t="shared" si="47"/>
        <v>2</v>
      </c>
      <c r="AC125" s="6">
        <f t="shared" si="48"/>
        <v>0</v>
      </c>
      <c r="AG125" s="21" t="s">
        <v>124</v>
      </c>
      <c r="AH125" s="26" t="s">
        <v>157</v>
      </c>
      <c r="AJ125">
        <f t="shared" si="55"/>
        <v>47</v>
      </c>
      <c r="AL125">
        <f t="shared" si="49"/>
        <v>2</v>
      </c>
      <c r="AM125">
        <f t="shared" si="50"/>
        <v>0</v>
      </c>
    </row>
    <row r="126" spans="1:39" x14ac:dyDescent="0.25">
      <c r="B126" s="26" t="s">
        <v>206</v>
      </c>
      <c r="C126" t="s">
        <v>206</v>
      </c>
      <c r="D126" s="57">
        <v>48</v>
      </c>
      <c r="E126" s="57" t="s">
        <v>80</v>
      </c>
      <c r="F126" s="24"/>
      <c r="G126" s="4"/>
      <c r="H126" s="72"/>
      <c r="I126" s="4"/>
      <c r="J126" s="51"/>
      <c r="K126" s="5"/>
      <c r="L126" s="74"/>
      <c r="M126" s="75"/>
      <c r="N126" s="69"/>
      <c r="O126" s="5"/>
      <c r="P126" s="24"/>
      <c r="Q126" s="4"/>
      <c r="R126" s="51"/>
      <c r="S126" s="5"/>
      <c r="T126" s="24"/>
      <c r="U126" s="4"/>
      <c r="V126" s="51"/>
      <c r="W126" s="5"/>
      <c r="X126" s="2"/>
      <c r="Y126" s="4"/>
      <c r="Z126" s="2"/>
      <c r="AA126" s="4"/>
      <c r="AB126" s="7">
        <f t="shared" si="47"/>
        <v>0</v>
      </c>
      <c r="AC126" s="6">
        <f t="shared" si="48"/>
        <v>0</v>
      </c>
      <c r="AG126" s="21"/>
      <c r="AH126" s="26" t="s">
        <v>158</v>
      </c>
      <c r="AJ126">
        <f t="shared" si="55"/>
        <v>48</v>
      </c>
      <c r="AL126">
        <f t="shared" si="49"/>
        <v>0</v>
      </c>
      <c r="AM126">
        <f t="shared" si="50"/>
        <v>0</v>
      </c>
    </row>
    <row r="127" spans="1:39" x14ac:dyDescent="0.25">
      <c r="B127" s="26" t="s">
        <v>206</v>
      </c>
      <c r="C127" t="s">
        <v>206</v>
      </c>
      <c r="D127" s="20">
        <v>49</v>
      </c>
      <c r="E127" s="20" t="s">
        <v>103</v>
      </c>
      <c r="F127" s="24"/>
      <c r="G127" s="4"/>
      <c r="H127" s="72"/>
      <c r="I127" s="4"/>
      <c r="J127" s="51"/>
      <c r="K127" s="5"/>
      <c r="L127" s="74"/>
      <c r="M127" s="75"/>
      <c r="N127" s="69"/>
      <c r="O127" s="5"/>
      <c r="P127" s="24"/>
      <c r="Q127" s="4"/>
      <c r="R127" s="51"/>
      <c r="S127" s="5"/>
      <c r="T127" s="24"/>
      <c r="U127" s="4"/>
      <c r="V127" s="51"/>
      <c r="W127" s="5"/>
      <c r="X127" s="2"/>
      <c r="Y127" s="4"/>
      <c r="Z127" s="2"/>
      <c r="AA127" s="4"/>
      <c r="AB127" s="7"/>
      <c r="AC127" s="6"/>
      <c r="AG127" s="21"/>
      <c r="AH127" s="26"/>
      <c r="AJ127">
        <f t="shared" si="55"/>
        <v>49</v>
      </c>
      <c r="AL127">
        <f t="shared" si="49"/>
        <v>0</v>
      </c>
      <c r="AM127">
        <f t="shared" si="50"/>
        <v>0</v>
      </c>
    </row>
    <row r="128" spans="1:39" x14ac:dyDescent="0.25">
      <c r="B128" s="26" t="s">
        <v>206</v>
      </c>
      <c r="C128" t="s">
        <v>206</v>
      </c>
      <c r="D128" s="58">
        <v>50</v>
      </c>
      <c r="E128" s="58" t="s">
        <v>81</v>
      </c>
      <c r="F128" s="9"/>
      <c r="G128" s="10"/>
      <c r="H128" s="50"/>
      <c r="I128" s="10"/>
      <c r="J128" s="11"/>
      <c r="K128" s="12"/>
      <c r="L128" s="76"/>
      <c r="M128" s="77"/>
      <c r="N128" s="70"/>
      <c r="O128" s="12"/>
      <c r="P128" s="9"/>
      <c r="Q128" s="10"/>
      <c r="R128" s="11"/>
      <c r="S128" s="12"/>
      <c r="T128" s="9"/>
      <c r="U128" s="10"/>
      <c r="V128" s="70"/>
      <c r="W128" s="12"/>
      <c r="X128" s="16"/>
      <c r="Y128" s="10"/>
      <c r="Z128" s="16"/>
      <c r="AA128" s="10"/>
      <c r="AB128" s="7">
        <f t="shared" si="47"/>
        <v>0</v>
      </c>
      <c r="AC128" s="6">
        <f t="shared" si="48"/>
        <v>0</v>
      </c>
      <c r="AG128" s="66" t="s">
        <v>125</v>
      </c>
      <c r="AH128" s="26" t="s">
        <v>159</v>
      </c>
      <c r="AJ128">
        <f t="shared" si="55"/>
        <v>50</v>
      </c>
      <c r="AL128">
        <f t="shared" si="49"/>
        <v>0</v>
      </c>
      <c r="AM128">
        <f t="shared" si="50"/>
        <v>0</v>
      </c>
    </row>
    <row r="129" spans="2:39" x14ac:dyDescent="0.25">
      <c r="B129" s="26" t="s">
        <v>206</v>
      </c>
      <c r="C129" t="s">
        <v>206</v>
      </c>
      <c r="D129" s="52">
        <v>51</v>
      </c>
      <c r="E129" s="52" t="s">
        <v>82</v>
      </c>
      <c r="F129" s="24"/>
      <c r="G129" s="4"/>
      <c r="H129" s="72"/>
      <c r="I129" s="4"/>
      <c r="J129" s="51"/>
      <c r="K129" s="5"/>
      <c r="L129" s="74"/>
      <c r="M129" s="75"/>
      <c r="N129" s="69"/>
      <c r="O129" s="5"/>
      <c r="P129" s="24"/>
      <c r="Q129" s="4"/>
      <c r="R129" s="51"/>
      <c r="S129" s="5"/>
      <c r="T129" s="24"/>
      <c r="U129" s="4"/>
      <c r="V129" s="51"/>
      <c r="W129" s="5"/>
      <c r="X129" s="2"/>
      <c r="Y129" s="4"/>
      <c r="Z129" s="2"/>
      <c r="AA129" s="4"/>
      <c r="AB129" s="7">
        <f t="shared" si="47"/>
        <v>0</v>
      </c>
      <c r="AC129" s="6">
        <f t="shared" si="48"/>
        <v>0</v>
      </c>
      <c r="AG129" s="21"/>
      <c r="AH129" s="26"/>
      <c r="AJ129">
        <f t="shared" si="55"/>
        <v>51</v>
      </c>
      <c r="AL129">
        <f t="shared" si="49"/>
        <v>0</v>
      </c>
      <c r="AM129">
        <f t="shared" si="50"/>
        <v>0</v>
      </c>
    </row>
    <row r="130" spans="2:39" x14ac:dyDescent="0.25">
      <c r="B130" s="26" t="s">
        <v>206</v>
      </c>
      <c r="C130" t="s">
        <v>206</v>
      </c>
      <c r="D130" s="57">
        <v>52</v>
      </c>
      <c r="E130" s="57" t="s">
        <v>85</v>
      </c>
      <c r="F130" s="24"/>
      <c r="G130" s="4"/>
      <c r="H130" s="72">
        <v>1</v>
      </c>
      <c r="I130" s="4"/>
      <c r="J130" s="51">
        <v>1</v>
      </c>
      <c r="K130" s="5">
        <v>1</v>
      </c>
      <c r="L130" s="74"/>
      <c r="M130" s="75"/>
      <c r="N130" s="69"/>
      <c r="O130" s="5"/>
      <c r="P130" s="24"/>
      <c r="Q130" s="4"/>
      <c r="R130" s="51"/>
      <c r="S130" s="5"/>
      <c r="T130" s="24"/>
      <c r="U130" s="4"/>
      <c r="V130" s="51"/>
      <c r="W130" s="5"/>
      <c r="X130" s="78"/>
      <c r="Y130" s="4"/>
      <c r="Z130" s="3"/>
      <c r="AA130" s="4"/>
      <c r="AB130" s="7">
        <f t="shared" si="47"/>
        <v>2</v>
      </c>
      <c r="AC130" s="6">
        <f t="shared" si="48"/>
        <v>1</v>
      </c>
      <c r="AG130" s="21"/>
      <c r="AH130" s="26"/>
      <c r="AJ130">
        <f t="shared" si="55"/>
        <v>52</v>
      </c>
      <c r="AL130">
        <f t="shared" si="49"/>
        <v>2</v>
      </c>
      <c r="AM130">
        <f t="shared" si="50"/>
        <v>1</v>
      </c>
    </row>
    <row r="131" spans="2:39" x14ac:dyDescent="0.25">
      <c r="D131" t="s">
        <v>10</v>
      </c>
      <c r="E131" t="s">
        <v>14</v>
      </c>
      <c r="F131" s="27">
        <f>SUM(F128:F130,F79:F126)</f>
        <v>4</v>
      </c>
      <c r="G131" s="27">
        <f t="shared" ref="G131:AC131" si="56">SUM(G128:G130,G79:G126)</f>
        <v>1</v>
      </c>
      <c r="H131" s="27">
        <f t="shared" ref="H131:J131" si="57">SUM(H128:H130,H79:H126)</f>
        <v>5</v>
      </c>
      <c r="I131" s="27">
        <f t="shared" si="57"/>
        <v>1</v>
      </c>
      <c r="J131" s="27">
        <f t="shared" si="57"/>
        <v>3</v>
      </c>
      <c r="K131" s="27">
        <f t="shared" si="56"/>
        <v>2</v>
      </c>
      <c r="L131" s="27">
        <f t="shared" ref="L131:O131" si="58">SUM(L128:L130,L79:L126)</f>
        <v>0</v>
      </c>
      <c r="M131" s="27">
        <f t="shared" si="58"/>
        <v>0</v>
      </c>
      <c r="N131" s="27">
        <f t="shared" si="58"/>
        <v>0</v>
      </c>
      <c r="O131" s="27">
        <f t="shared" si="58"/>
        <v>0</v>
      </c>
      <c r="P131" s="27">
        <f t="shared" si="56"/>
        <v>0</v>
      </c>
      <c r="Q131" s="27">
        <f t="shared" si="56"/>
        <v>0</v>
      </c>
      <c r="R131" s="27">
        <f t="shared" si="56"/>
        <v>0</v>
      </c>
      <c r="S131" s="27">
        <f t="shared" si="56"/>
        <v>0</v>
      </c>
      <c r="T131" s="27">
        <f t="shared" si="56"/>
        <v>0</v>
      </c>
      <c r="U131" s="27">
        <f t="shared" si="56"/>
        <v>0</v>
      </c>
      <c r="V131" s="27">
        <f t="shared" si="56"/>
        <v>0</v>
      </c>
      <c r="W131" s="27">
        <f t="shared" si="56"/>
        <v>0</v>
      </c>
      <c r="X131" s="27">
        <f t="shared" si="56"/>
        <v>0</v>
      </c>
      <c r="Y131" s="27">
        <f t="shared" si="56"/>
        <v>0</v>
      </c>
      <c r="Z131" s="27"/>
      <c r="AA131" s="27"/>
      <c r="AB131" s="27">
        <f t="shared" si="56"/>
        <v>12</v>
      </c>
      <c r="AC131" s="27">
        <f t="shared" si="56"/>
        <v>4</v>
      </c>
      <c r="AG131" s="21"/>
    </row>
    <row r="132" spans="2:39" x14ac:dyDescent="0.25">
      <c r="D132" t="s">
        <v>9</v>
      </c>
      <c r="E132" t="s">
        <v>15</v>
      </c>
      <c r="F132" s="27">
        <f>F131/$F$5</f>
        <v>8.5106382978723402E-2</v>
      </c>
      <c r="G132" s="27">
        <f t="shared" ref="G132:AC132" si="59">G131/$F$5</f>
        <v>2.1276595744680851E-2</v>
      </c>
      <c r="H132" s="27">
        <f t="shared" ref="H132:J132" si="60">H131/$F$5</f>
        <v>0.10638297872340426</v>
      </c>
      <c r="I132" s="27">
        <f t="shared" si="60"/>
        <v>2.1276595744680851E-2</v>
      </c>
      <c r="J132" s="27">
        <f t="shared" si="60"/>
        <v>6.3829787234042548E-2</v>
      </c>
      <c r="K132" s="27">
        <f>K131/$F$5</f>
        <v>4.2553191489361701E-2</v>
      </c>
      <c r="L132" s="27">
        <f t="shared" ref="L132:O132" si="61">L131/$F$5</f>
        <v>0</v>
      </c>
      <c r="M132" s="27">
        <f t="shared" si="61"/>
        <v>0</v>
      </c>
      <c r="N132" s="27">
        <f t="shared" si="61"/>
        <v>0</v>
      </c>
      <c r="O132" s="27">
        <f t="shared" si="61"/>
        <v>0</v>
      </c>
      <c r="P132" s="27">
        <f t="shared" si="59"/>
        <v>0</v>
      </c>
      <c r="Q132" s="27">
        <f t="shared" si="59"/>
        <v>0</v>
      </c>
      <c r="R132" s="27">
        <f t="shared" si="59"/>
        <v>0</v>
      </c>
      <c r="S132" s="27">
        <f t="shared" si="59"/>
        <v>0</v>
      </c>
      <c r="T132" s="27">
        <f t="shared" si="59"/>
        <v>0</v>
      </c>
      <c r="U132" s="27">
        <f t="shared" si="59"/>
        <v>0</v>
      </c>
      <c r="V132" s="27">
        <f t="shared" si="59"/>
        <v>0</v>
      </c>
      <c r="W132" s="27">
        <f t="shared" si="59"/>
        <v>0</v>
      </c>
      <c r="X132" s="27">
        <f t="shared" si="59"/>
        <v>0</v>
      </c>
      <c r="Y132" s="27">
        <f t="shared" si="59"/>
        <v>0</v>
      </c>
      <c r="Z132" s="27"/>
      <c r="AA132" s="27"/>
      <c r="AB132" s="27">
        <f t="shared" si="59"/>
        <v>0.25531914893617019</v>
      </c>
      <c r="AC132" s="27">
        <f t="shared" si="59"/>
        <v>8.5106382978723402E-2</v>
      </c>
      <c r="AD132">
        <f t="shared" ref="AD132" si="62">AD131/16</f>
        <v>0</v>
      </c>
    </row>
    <row r="133" spans="2:39" x14ac:dyDescent="0.25">
      <c r="D133" t="s">
        <v>10</v>
      </c>
      <c r="E133" s="35" t="s">
        <v>91</v>
      </c>
      <c r="F133">
        <f>SUM(F130,F128,F126,F125,F120:F122,F118,F112:F114,F110,F106:F108,F100:F103,F97:F98,F95,F91,F89,F90,F83:F87)</f>
        <v>4</v>
      </c>
      <c r="G133">
        <f t="shared" ref="G133:AB133" si="63">SUM(G130,G128,G126,G125,G120:G122,G118,G112:G114,G110,G106:G108,G100:G103,G97:G98,G95,G91,G89,G90,G83:G87)</f>
        <v>1</v>
      </c>
      <c r="H133">
        <f t="shared" ref="H133:J133" si="64">SUM(H130,H128,H126,H125,H120:H122,H118,H112:H114,H110,H106:H108,H100:H103,H97:H98,H95,H91,H89,H90,H83:H87)</f>
        <v>5</v>
      </c>
      <c r="I133">
        <f t="shared" si="64"/>
        <v>1</v>
      </c>
      <c r="J133">
        <f t="shared" si="64"/>
        <v>3</v>
      </c>
      <c r="K133">
        <f t="shared" si="63"/>
        <v>2</v>
      </c>
      <c r="L133">
        <f t="shared" ref="L133:O133" si="65">SUM(L130,L128,L126,L125,L120:L122,L118,L112:L114,L110,L106:L108,L100:L103,L97:L98,L95,L91,L89,L90,L83:L87)</f>
        <v>0</v>
      </c>
      <c r="M133">
        <f t="shared" si="65"/>
        <v>0</v>
      </c>
      <c r="N133">
        <f t="shared" si="65"/>
        <v>0</v>
      </c>
      <c r="O133">
        <f t="shared" si="65"/>
        <v>0</v>
      </c>
      <c r="P133">
        <f t="shared" si="63"/>
        <v>0</v>
      </c>
      <c r="Q133">
        <f t="shared" si="63"/>
        <v>0</v>
      </c>
      <c r="R133">
        <f t="shared" si="63"/>
        <v>0</v>
      </c>
      <c r="S133">
        <f t="shared" si="63"/>
        <v>0</v>
      </c>
      <c r="T133">
        <f t="shared" si="63"/>
        <v>0</v>
      </c>
      <c r="U133">
        <f t="shared" si="63"/>
        <v>0</v>
      </c>
      <c r="V133">
        <f t="shared" si="63"/>
        <v>0</v>
      </c>
      <c r="W133">
        <f t="shared" si="63"/>
        <v>0</v>
      </c>
      <c r="X133">
        <f t="shared" si="63"/>
        <v>0</v>
      </c>
      <c r="Y133">
        <f t="shared" si="63"/>
        <v>0</v>
      </c>
      <c r="AB133">
        <f t="shared" si="63"/>
        <v>12</v>
      </c>
      <c r="AC133">
        <f>SUM(AC130,AC128,AC126,AC125,AC120:AC122,AC118,AC112:AC114,AC110,AC106:AC108,AC100:AC103,AC97:AC98,AC95,AC91,AC89,AC90,AC83:AC87)</f>
        <v>4</v>
      </c>
    </row>
    <row r="134" spans="2:39" x14ac:dyDescent="0.25">
      <c r="D134" t="s">
        <v>10</v>
      </c>
      <c r="E134" s="35" t="s">
        <v>90</v>
      </c>
      <c r="F134">
        <f>F133/$J$5</f>
        <v>0.13333333333333333</v>
      </c>
      <c r="G134">
        <f>G133/$J$5</f>
        <v>3.3333333333333333E-2</v>
      </c>
      <c r="H134">
        <f t="shared" ref="H134:J134" si="66">H133/$J$5</f>
        <v>0.16666666666666666</v>
      </c>
      <c r="I134">
        <f t="shared" si="66"/>
        <v>3.3333333333333333E-2</v>
      </c>
      <c r="J134">
        <f t="shared" si="66"/>
        <v>0.1</v>
      </c>
      <c r="K134">
        <f>K133/$J$5</f>
        <v>6.6666666666666666E-2</v>
      </c>
      <c r="L134">
        <f t="shared" ref="L134:O134" si="67">L133/$J$5</f>
        <v>0</v>
      </c>
      <c r="M134">
        <f t="shared" si="67"/>
        <v>0</v>
      </c>
      <c r="N134">
        <f t="shared" si="67"/>
        <v>0</v>
      </c>
      <c r="O134">
        <f t="shared" si="67"/>
        <v>0</v>
      </c>
      <c r="P134">
        <f t="shared" ref="P134:Y134" si="68">P133/$J$5</f>
        <v>0</v>
      </c>
      <c r="Q134">
        <f t="shared" si="68"/>
        <v>0</v>
      </c>
      <c r="R134">
        <f t="shared" si="68"/>
        <v>0</v>
      </c>
      <c r="S134">
        <f t="shared" si="68"/>
        <v>0</v>
      </c>
      <c r="T134">
        <f t="shared" si="68"/>
        <v>0</v>
      </c>
      <c r="U134">
        <f t="shared" si="68"/>
        <v>0</v>
      </c>
      <c r="V134">
        <f t="shared" si="68"/>
        <v>0</v>
      </c>
      <c r="W134">
        <f t="shared" si="68"/>
        <v>0</v>
      </c>
      <c r="X134">
        <f t="shared" si="68"/>
        <v>0</v>
      </c>
      <c r="Y134">
        <f t="shared" si="68"/>
        <v>0</v>
      </c>
      <c r="AB134">
        <f>AB133/$J$5</f>
        <v>0.4</v>
      </c>
      <c r="AC134">
        <f>AC133/$J$5</f>
        <v>0.13333333333333333</v>
      </c>
    </row>
    <row r="135" spans="2:39" x14ac:dyDescent="0.25">
      <c r="D135" t="s">
        <v>10</v>
      </c>
      <c r="E135" s="35" t="s">
        <v>88</v>
      </c>
      <c r="F135" s="27">
        <f>SUM(F129,F123:F124,F119,F115:F117,F111,F109,F104:F105,F99,F96,F94,F92,F79:F82)</f>
        <v>0</v>
      </c>
      <c r="G135" s="27">
        <f t="shared" ref="G135:AC135" si="69">SUM(G129,G123:G124,G119,G115:G117,G111,G109,G104:G105,G99,G96,G94,G92,G79:G82)</f>
        <v>0</v>
      </c>
      <c r="H135" s="27">
        <f t="shared" ref="H135:J135" si="70">SUM(H129,H123:H124,H119,H115:H117,H111,H109,H104:H105,H99,H96,H94,H92,H79:H82)</f>
        <v>0</v>
      </c>
      <c r="I135" s="27">
        <f t="shared" si="70"/>
        <v>0</v>
      </c>
      <c r="J135" s="27">
        <f t="shared" si="70"/>
        <v>0</v>
      </c>
      <c r="K135" s="27">
        <f t="shared" si="69"/>
        <v>0</v>
      </c>
      <c r="L135" s="27">
        <f t="shared" ref="L135:O135" si="71">SUM(L129,L123:L124,L119,L115:L117,L111,L109,L104:L105,L99,L96,L94,L92,L79:L82)</f>
        <v>0</v>
      </c>
      <c r="M135" s="27">
        <f t="shared" si="71"/>
        <v>0</v>
      </c>
      <c r="N135" s="27">
        <f t="shared" si="71"/>
        <v>0</v>
      </c>
      <c r="O135" s="27">
        <f t="shared" si="71"/>
        <v>0</v>
      </c>
      <c r="P135" s="27">
        <f t="shared" si="69"/>
        <v>0</v>
      </c>
      <c r="Q135" s="27">
        <f t="shared" si="69"/>
        <v>0</v>
      </c>
      <c r="R135" s="27">
        <f t="shared" si="69"/>
        <v>0</v>
      </c>
      <c r="S135" s="27">
        <f t="shared" si="69"/>
        <v>0</v>
      </c>
      <c r="T135" s="27">
        <f t="shared" si="69"/>
        <v>0</v>
      </c>
      <c r="U135" s="27">
        <f t="shared" si="69"/>
        <v>0</v>
      </c>
      <c r="V135" s="27">
        <f t="shared" si="69"/>
        <v>0</v>
      </c>
      <c r="W135" s="27">
        <f t="shared" si="69"/>
        <v>0</v>
      </c>
      <c r="X135" s="27">
        <f t="shared" si="69"/>
        <v>0</v>
      </c>
      <c r="Y135" s="27">
        <f t="shared" si="69"/>
        <v>0</v>
      </c>
      <c r="Z135" s="27"/>
      <c r="AA135" s="27"/>
      <c r="AB135" s="27">
        <f t="shared" si="69"/>
        <v>0</v>
      </c>
      <c r="AC135" s="27">
        <f t="shared" si="69"/>
        <v>0</v>
      </c>
    </row>
    <row r="136" spans="2:39" x14ac:dyDescent="0.25">
      <c r="D136" t="s">
        <v>10</v>
      </c>
      <c r="E136" s="35" t="s">
        <v>89</v>
      </c>
      <c r="F136" s="27">
        <f>F135/$G$5</f>
        <v>0</v>
      </c>
      <c r="G136" s="27">
        <f>G135/$G$5</f>
        <v>0</v>
      </c>
      <c r="H136" s="27">
        <f t="shared" ref="H136:J136" si="72">H135/$G$5</f>
        <v>0</v>
      </c>
      <c r="I136" s="27">
        <f t="shared" si="72"/>
        <v>0</v>
      </c>
      <c r="J136" s="27">
        <f t="shared" si="72"/>
        <v>0</v>
      </c>
      <c r="K136" s="27">
        <f>K135/$G$5</f>
        <v>0</v>
      </c>
      <c r="L136" s="27">
        <f t="shared" ref="L136:O136" si="73">L135/$G$5</f>
        <v>0</v>
      </c>
      <c r="M136" s="27">
        <f t="shared" si="73"/>
        <v>0</v>
      </c>
      <c r="N136" s="27">
        <f t="shared" si="73"/>
        <v>0</v>
      </c>
      <c r="O136" s="27">
        <f t="shared" si="73"/>
        <v>0</v>
      </c>
      <c r="P136" s="27">
        <f t="shared" ref="P136:Y136" si="74">P135/$G$5</f>
        <v>0</v>
      </c>
      <c r="Q136" s="27">
        <f t="shared" si="74"/>
        <v>0</v>
      </c>
      <c r="R136" s="27">
        <f t="shared" si="74"/>
        <v>0</v>
      </c>
      <c r="S136" s="27">
        <f t="shared" si="74"/>
        <v>0</v>
      </c>
      <c r="T136" s="27">
        <f t="shared" si="74"/>
        <v>0</v>
      </c>
      <c r="U136" s="27">
        <f t="shared" si="74"/>
        <v>0</v>
      </c>
      <c r="V136" s="27">
        <f t="shared" si="74"/>
        <v>0</v>
      </c>
      <c r="W136" s="27">
        <f t="shared" si="74"/>
        <v>0</v>
      </c>
      <c r="X136" s="27">
        <f t="shared" si="74"/>
        <v>0</v>
      </c>
      <c r="Y136" s="27">
        <f t="shared" si="74"/>
        <v>0</v>
      </c>
      <c r="Z136" s="27"/>
      <c r="AA136" s="27"/>
      <c r="AB136" s="27">
        <f>AB135/$G$5</f>
        <v>0</v>
      </c>
      <c r="AC136" s="27">
        <f>AC135/$G$5</f>
        <v>0</v>
      </c>
      <c r="AF136" s="67" t="s">
        <v>134</v>
      </c>
      <c r="AG136" s="64"/>
    </row>
    <row r="137" spans="2:39" x14ac:dyDescent="0.25">
      <c r="D137" t="s">
        <v>10</v>
      </c>
      <c r="E137" s="35" t="s">
        <v>230</v>
      </c>
      <c r="F137">
        <f>SUM(F130,F128,F126,F122,F121,F120,F112:F114,F108,F106,F102,F100,F97:F98,F95,F91,F89,F86,F85,F84,F83)</f>
        <v>1</v>
      </c>
      <c r="G137">
        <f t="shared" ref="G137:AC137" si="75">SUM(G130,G128,G126,G122,G121,G120,G112:G114,G108,G106,G102,G100,G97:G98,G95,G91,G89,G86,G85,G84,G83)</f>
        <v>1</v>
      </c>
      <c r="H137">
        <f t="shared" ref="H137:J137" si="76">SUM(H130,H128,H126,H122,H121,H120,H112:H114,H108,H106,H102,H100,H97:H98,H95,H91,H89,H86,H85,H84,H83)</f>
        <v>2</v>
      </c>
      <c r="I137">
        <f t="shared" si="76"/>
        <v>0</v>
      </c>
      <c r="J137">
        <f t="shared" si="76"/>
        <v>3</v>
      </c>
      <c r="K137">
        <f t="shared" si="75"/>
        <v>2</v>
      </c>
      <c r="L137">
        <f t="shared" ref="L137:O137" si="77">SUM(L130,L128,L126,L122,L121,L120,L112:L114,L108,L106,L102,L100,L97:L98,L95,L91,L89,L86,L85,L84,L83)</f>
        <v>0</v>
      </c>
      <c r="M137">
        <f t="shared" si="77"/>
        <v>0</v>
      </c>
      <c r="N137">
        <f t="shared" si="77"/>
        <v>0</v>
      </c>
      <c r="O137">
        <f t="shared" si="77"/>
        <v>0</v>
      </c>
      <c r="P137">
        <f t="shared" si="75"/>
        <v>0</v>
      </c>
      <c r="Q137">
        <f t="shared" si="75"/>
        <v>0</v>
      </c>
      <c r="R137">
        <f t="shared" si="75"/>
        <v>0</v>
      </c>
      <c r="S137">
        <f t="shared" si="75"/>
        <v>0</v>
      </c>
      <c r="T137">
        <f t="shared" si="75"/>
        <v>0</v>
      </c>
      <c r="U137">
        <f t="shared" si="75"/>
        <v>0</v>
      </c>
      <c r="V137">
        <f t="shared" si="75"/>
        <v>0</v>
      </c>
      <c r="W137">
        <f t="shared" si="75"/>
        <v>0</v>
      </c>
      <c r="X137">
        <f t="shared" si="75"/>
        <v>0</v>
      </c>
      <c r="Y137">
        <f t="shared" si="75"/>
        <v>0</v>
      </c>
      <c r="AB137">
        <f t="shared" si="75"/>
        <v>6</v>
      </c>
      <c r="AC137">
        <f t="shared" si="75"/>
        <v>3</v>
      </c>
      <c r="AF137" s="64">
        <f>AB69/AB137</f>
        <v>5.333333333333333</v>
      </c>
      <c r="AG137" s="64">
        <f>AC69/AC137</f>
        <v>11.666666666666666</v>
      </c>
    </row>
    <row r="138" spans="2:39" x14ac:dyDescent="0.25">
      <c r="D138" t="s">
        <v>10</v>
      </c>
      <c r="E138" s="35" t="s">
        <v>231</v>
      </c>
      <c r="F138">
        <f>F137/$K$5</f>
        <v>4.5454545454545456E-2</v>
      </c>
      <c r="G138">
        <f>G137/$K$5</f>
        <v>4.5454545454545456E-2</v>
      </c>
      <c r="H138">
        <f t="shared" ref="H138:J138" si="78">H137/$K$5</f>
        <v>9.0909090909090912E-2</v>
      </c>
      <c r="I138">
        <f t="shared" si="78"/>
        <v>0</v>
      </c>
      <c r="J138">
        <f t="shared" si="78"/>
        <v>0.13636363636363635</v>
      </c>
      <c r="K138">
        <f>K137/$K$5</f>
        <v>9.0909090909090912E-2</v>
      </c>
      <c r="L138">
        <f t="shared" ref="L138:O138" si="79">L137/$K$5</f>
        <v>0</v>
      </c>
      <c r="M138">
        <f t="shared" si="79"/>
        <v>0</v>
      </c>
      <c r="N138">
        <f t="shared" si="79"/>
        <v>0</v>
      </c>
      <c r="O138">
        <f t="shared" si="79"/>
        <v>0</v>
      </c>
      <c r="P138">
        <f t="shared" ref="P138:Y138" si="80">P137/$K$5</f>
        <v>0</v>
      </c>
      <c r="Q138">
        <f t="shared" si="80"/>
        <v>0</v>
      </c>
      <c r="R138">
        <f t="shared" si="80"/>
        <v>0</v>
      </c>
      <c r="S138">
        <f t="shared" si="80"/>
        <v>0</v>
      </c>
      <c r="T138">
        <f t="shared" si="80"/>
        <v>0</v>
      </c>
      <c r="U138">
        <f t="shared" si="80"/>
        <v>0</v>
      </c>
      <c r="V138">
        <f t="shared" si="80"/>
        <v>0</v>
      </c>
      <c r="W138">
        <f t="shared" si="80"/>
        <v>0</v>
      </c>
      <c r="X138">
        <f t="shared" si="80"/>
        <v>0</v>
      </c>
      <c r="Y138">
        <f t="shared" si="80"/>
        <v>0</v>
      </c>
      <c r="AB138">
        <f>AB137/$K$5</f>
        <v>0.27272727272727271</v>
      </c>
      <c r="AC138">
        <f>AC137/$K$5</f>
        <v>0.13636363636363635</v>
      </c>
      <c r="AF138" s="1">
        <f>AC138-AB138</f>
        <v>-0.13636363636363635</v>
      </c>
      <c r="AG138" s="1">
        <f>-AF138+AF70</f>
        <v>0.2727272727272726</v>
      </c>
    </row>
    <row r="139" spans="2:39" x14ac:dyDescent="0.25">
      <c r="D139" t="s">
        <v>10</v>
      </c>
      <c r="E139" s="35" t="s">
        <v>240</v>
      </c>
      <c r="F139">
        <f>SUM(F87,F90,F101,F103,F107,F110,F118,F125)</f>
        <v>3</v>
      </c>
      <c r="G139">
        <f t="shared" ref="G139:AC139" si="81">SUM(G87,G90,G101,G103,G107,G110,G118,G125)</f>
        <v>0</v>
      </c>
      <c r="H139">
        <f t="shared" ref="H139:J139" si="82">SUM(H87,H90,H101,H103,H107,H110,H118,H125)</f>
        <v>3</v>
      </c>
      <c r="I139">
        <f t="shared" si="82"/>
        <v>1</v>
      </c>
      <c r="J139">
        <f t="shared" si="82"/>
        <v>0</v>
      </c>
      <c r="K139">
        <f t="shared" si="81"/>
        <v>0</v>
      </c>
      <c r="L139">
        <f t="shared" ref="L139:O139" si="83">SUM(L87,L90,L101,L103,L107,L110,L118,L125)</f>
        <v>0</v>
      </c>
      <c r="M139">
        <f t="shared" si="83"/>
        <v>0</v>
      </c>
      <c r="N139">
        <f t="shared" si="83"/>
        <v>0</v>
      </c>
      <c r="O139">
        <f t="shared" si="83"/>
        <v>0</v>
      </c>
      <c r="P139">
        <f t="shared" si="81"/>
        <v>0</v>
      </c>
      <c r="Q139">
        <f t="shared" si="81"/>
        <v>0</v>
      </c>
      <c r="R139">
        <f t="shared" si="81"/>
        <v>0</v>
      </c>
      <c r="S139">
        <f t="shared" si="81"/>
        <v>0</v>
      </c>
      <c r="T139">
        <f t="shared" si="81"/>
        <v>0</v>
      </c>
      <c r="U139">
        <f t="shared" si="81"/>
        <v>0</v>
      </c>
      <c r="V139">
        <f t="shared" si="81"/>
        <v>0</v>
      </c>
      <c r="W139">
        <f t="shared" si="81"/>
        <v>0</v>
      </c>
      <c r="X139">
        <f t="shared" si="81"/>
        <v>0</v>
      </c>
      <c r="Y139">
        <f t="shared" si="81"/>
        <v>0</v>
      </c>
      <c r="AB139">
        <f t="shared" si="81"/>
        <v>6</v>
      </c>
      <c r="AC139">
        <f t="shared" si="81"/>
        <v>1</v>
      </c>
      <c r="AF139" s="64">
        <f>AB71/AB139</f>
        <v>0.83333333333333337</v>
      </c>
      <c r="AG139" s="64">
        <f>AC71/AC139</f>
        <v>7</v>
      </c>
    </row>
    <row r="140" spans="2:39" x14ac:dyDescent="0.25">
      <c r="D140" t="s">
        <v>10</v>
      </c>
      <c r="E140" s="35" t="s">
        <v>241</v>
      </c>
      <c r="F140">
        <f>F139/$P$5</f>
        <v>0.42857142857142855</v>
      </c>
      <c r="G140">
        <f>G139/$P$5</f>
        <v>0</v>
      </c>
      <c r="H140">
        <f t="shared" ref="H140:J140" si="84">H139/$P$5</f>
        <v>0.42857142857142855</v>
      </c>
      <c r="I140">
        <f t="shared" si="84"/>
        <v>0.14285714285714285</v>
      </c>
      <c r="J140">
        <f t="shared" si="84"/>
        <v>0</v>
      </c>
      <c r="K140">
        <f>K139/$P$5</f>
        <v>0</v>
      </c>
      <c r="L140">
        <f t="shared" ref="L140:O140" si="85">L139/$P$5</f>
        <v>0</v>
      </c>
      <c r="M140">
        <f t="shared" si="85"/>
        <v>0</v>
      </c>
      <c r="N140">
        <f t="shared" si="85"/>
        <v>0</v>
      </c>
      <c r="O140">
        <f t="shared" si="85"/>
        <v>0</v>
      </c>
      <c r="P140">
        <f t="shared" ref="P140:Y140" si="86">P139/$P$5</f>
        <v>0</v>
      </c>
      <c r="Q140">
        <f t="shared" si="86"/>
        <v>0</v>
      </c>
      <c r="R140">
        <f t="shared" si="86"/>
        <v>0</v>
      </c>
      <c r="S140">
        <f t="shared" si="86"/>
        <v>0</v>
      </c>
      <c r="T140">
        <f t="shared" si="86"/>
        <v>0</v>
      </c>
      <c r="U140">
        <f t="shared" si="86"/>
        <v>0</v>
      </c>
      <c r="V140">
        <f t="shared" si="86"/>
        <v>0</v>
      </c>
      <c r="W140">
        <f t="shared" si="86"/>
        <v>0</v>
      </c>
      <c r="X140">
        <f t="shared" si="86"/>
        <v>0</v>
      </c>
      <c r="Y140">
        <f t="shared" si="86"/>
        <v>0</v>
      </c>
      <c r="AB140">
        <f>AB139/$P$5</f>
        <v>0.8571428571428571</v>
      </c>
      <c r="AC140">
        <f>AC139/$P$5</f>
        <v>0.14285714285714285</v>
      </c>
      <c r="AF140" s="51">
        <f t="shared" ref="AF140" si="87">AC140-AB140</f>
        <v>-0.71428571428571419</v>
      </c>
      <c r="AG140" s="51">
        <f>-AF140+AF72</f>
        <v>0.99999999999999989</v>
      </c>
    </row>
    <row r="141" spans="2:39" x14ac:dyDescent="0.25">
      <c r="H141" s="71"/>
      <c r="L141" s="71"/>
      <c r="N141" s="71"/>
    </row>
    <row r="142" spans="2:39" x14ac:dyDescent="0.25">
      <c r="L142" s="71"/>
      <c r="N142" s="71"/>
      <c r="AF142" s="21" t="s">
        <v>105</v>
      </c>
    </row>
    <row r="143" spans="2:39" x14ac:dyDescent="0.25">
      <c r="E143" s="35" t="s">
        <v>106</v>
      </c>
      <c r="N143" s="71"/>
    </row>
    <row r="144" spans="2:39" x14ac:dyDescent="0.25">
      <c r="E144" s="35" t="s">
        <v>116</v>
      </c>
    </row>
    <row r="145" spans="5:24" x14ac:dyDescent="0.25">
      <c r="E145" s="35" t="s">
        <v>117</v>
      </c>
      <c r="K145" s="26" t="s">
        <v>202</v>
      </c>
      <c r="L145" s="26"/>
      <c r="M145" s="26"/>
      <c r="N145" s="26"/>
      <c r="O145" s="26"/>
      <c r="P145" t="s">
        <v>193</v>
      </c>
      <c r="Q145" t="s">
        <v>194</v>
      </c>
      <c r="R145" t="s">
        <v>195</v>
      </c>
      <c r="S145" t="s">
        <v>196</v>
      </c>
      <c r="T145" t="s">
        <v>197</v>
      </c>
      <c r="U145" t="s">
        <v>198</v>
      </c>
      <c r="W145" t="s">
        <v>203</v>
      </c>
      <c r="X145" t="s">
        <v>204</v>
      </c>
    </row>
    <row r="146" spans="5:24" x14ac:dyDescent="0.25">
      <c r="K146" t="s">
        <v>199</v>
      </c>
      <c r="P146">
        <f>AB138</f>
        <v>0.27272727272727271</v>
      </c>
      <c r="Q146">
        <f>AB70</f>
        <v>1.4545454545454546</v>
      </c>
      <c r="R146">
        <f>AC138</f>
        <v>0.13636363636363635</v>
      </c>
      <c r="S146">
        <f>AC70</f>
        <v>1.5909090909090908</v>
      </c>
      <c r="T146" s="68">
        <f>((Q146-P146)/P146)*100</f>
        <v>433.33333333333337</v>
      </c>
      <c r="U146" s="68">
        <f>((S146-R146)/R146)*100</f>
        <v>1066.6666666666667</v>
      </c>
      <c r="W146">
        <f>Q146-P146</f>
        <v>1.1818181818181819</v>
      </c>
      <c r="X146">
        <f>S146-R146</f>
        <v>1.4545454545454546</v>
      </c>
    </row>
    <row r="147" spans="5:24" x14ac:dyDescent="0.25">
      <c r="E147" s="35" t="s">
        <v>131</v>
      </c>
      <c r="K147" t="s">
        <v>200</v>
      </c>
      <c r="P147">
        <f>AB140</f>
        <v>0.8571428571428571</v>
      </c>
      <c r="Q147">
        <f>AB72</f>
        <v>0.7142857142857143</v>
      </c>
      <c r="R147">
        <f>AC140</f>
        <v>0.14285714285714285</v>
      </c>
      <c r="S147">
        <f>AC72</f>
        <v>1</v>
      </c>
      <c r="T147" s="68">
        <f>((Q147-P147)/P147)*100</f>
        <v>-16.666666666666661</v>
      </c>
      <c r="U147" s="68">
        <f>((S147-R147)/R147)*100</f>
        <v>600.00000000000011</v>
      </c>
      <c r="W147">
        <f>Q147-P147</f>
        <v>-0.14285714285714279</v>
      </c>
      <c r="X147">
        <f>S147-R147</f>
        <v>0.85714285714285721</v>
      </c>
    </row>
    <row r="148" spans="5:24" x14ac:dyDescent="0.25">
      <c r="E148" s="35" t="s">
        <v>133</v>
      </c>
    </row>
    <row r="149" spans="5:24" x14ac:dyDescent="0.25">
      <c r="E149" s="35" t="s">
        <v>132</v>
      </c>
      <c r="K149" t="s">
        <v>201</v>
      </c>
      <c r="Q149" s="68">
        <f>100*((Q146-Q147)/Q147)</f>
        <v>103.63636363636364</v>
      </c>
      <c r="R149" s="68"/>
      <c r="S149" s="68">
        <f t="shared" ref="S149" si="88">100*((S146-S147)/S147)</f>
        <v>59.090909090909079</v>
      </c>
    </row>
    <row r="150" spans="5:24" x14ac:dyDescent="0.25">
      <c r="E150" s="35" t="s">
        <v>142</v>
      </c>
    </row>
    <row r="151" spans="5:24" x14ac:dyDescent="0.25">
      <c r="E151" s="35" t="s">
        <v>143</v>
      </c>
    </row>
    <row r="152" spans="5:24" x14ac:dyDescent="0.25">
      <c r="E152" s="35" t="s">
        <v>144</v>
      </c>
    </row>
    <row r="153" spans="5:24" x14ac:dyDescent="0.25">
      <c r="E153" s="35" t="s">
        <v>146</v>
      </c>
    </row>
    <row r="154" spans="5:24" x14ac:dyDescent="0.25">
      <c r="E154" s="35" t="s">
        <v>145</v>
      </c>
    </row>
    <row r="155" spans="5:24" x14ac:dyDescent="0.25">
      <c r="E155" s="35" t="s">
        <v>152</v>
      </c>
    </row>
    <row r="159" spans="5:24" x14ac:dyDescent="0.25">
      <c r="E159" t="s">
        <v>163</v>
      </c>
    </row>
    <row r="160" spans="5:24" x14ac:dyDescent="0.25">
      <c r="E160" t="s">
        <v>164</v>
      </c>
    </row>
    <row r="161" spans="4:5" x14ac:dyDescent="0.25">
      <c r="E161" t="s">
        <v>165</v>
      </c>
    </row>
    <row r="164" spans="4:5" x14ac:dyDescent="0.25">
      <c r="E164" t="s">
        <v>107</v>
      </c>
    </row>
    <row r="165" spans="4:5" x14ac:dyDescent="0.25">
      <c r="E165" t="s">
        <v>179</v>
      </c>
    </row>
    <row r="166" spans="4:5" x14ac:dyDescent="0.25">
      <c r="E166" t="s">
        <v>180</v>
      </c>
    </row>
    <row r="167" spans="4:5" x14ac:dyDescent="0.25">
      <c r="D167" t="s">
        <v>181</v>
      </c>
      <c r="E167" t="s">
        <v>182</v>
      </c>
    </row>
    <row r="168" spans="4:5" x14ac:dyDescent="0.25">
      <c r="E168" t="s">
        <v>185</v>
      </c>
    </row>
    <row r="169" spans="4:5" x14ac:dyDescent="0.25">
      <c r="E169" t="s">
        <v>186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A5" zoomScale="70" zoomScaleNormal="70" workbookViewId="0">
      <selection activeCell="A33" sqref="A33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8" t="s">
        <v>98</v>
      </c>
      <c r="K1" s="40" t="s">
        <v>28</v>
      </c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/>
    </row>
    <row r="2" spans="1:25" x14ac:dyDescent="0.25">
      <c r="A2" t="s">
        <v>25</v>
      </c>
    </row>
    <row r="3" spans="1:25" x14ac:dyDescent="0.25">
      <c r="A3" s="46" t="s">
        <v>17</v>
      </c>
      <c r="B3">
        <f>daten!F131</f>
        <v>4</v>
      </c>
      <c r="C3">
        <f>daten!G131</f>
        <v>1</v>
      </c>
      <c r="D3">
        <f>daten!H131</f>
        <v>5</v>
      </c>
      <c r="E3">
        <f>daten!I131</f>
        <v>1</v>
      </c>
      <c r="F3">
        <f>daten!J131</f>
        <v>3</v>
      </c>
      <c r="G3">
        <f>daten!K131</f>
        <v>2</v>
      </c>
      <c r="H3">
        <f>daten!L131</f>
        <v>0</v>
      </c>
      <c r="I3">
        <f>daten!M131</f>
        <v>0</v>
      </c>
      <c r="J3">
        <f>daten!N131</f>
        <v>0</v>
      </c>
      <c r="K3">
        <f>daten!O131</f>
        <v>0</v>
      </c>
      <c r="L3">
        <f>daten!P131</f>
        <v>0</v>
      </c>
      <c r="M3">
        <f>daten!Q131</f>
        <v>0</v>
      </c>
      <c r="N3">
        <f>daten!R131</f>
        <v>0</v>
      </c>
      <c r="O3">
        <f>daten!S131</f>
        <v>0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X3">
        <f>daten!AB131</f>
        <v>12</v>
      </c>
      <c r="Y3">
        <f>daten!AC131</f>
        <v>4</v>
      </c>
    </row>
    <row r="4" spans="1:25" x14ac:dyDescent="0.25">
      <c r="A4" s="45" t="s">
        <v>18</v>
      </c>
      <c r="B4">
        <f>daten!F63</f>
        <v>10</v>
      </c>
      <c r="C4">
        <f>daten!G63</f>
        <v>15</v>
      </c>
      <c r="D4">
        <f>daten!H63</f>
        <v>6</v>
      </c>
      <c r="E4">
        <f>daten!I63</f>
        <v>5</v>
      </c>
      <c r="F4">
        <f>daten!J63</f>
        <v>8</v>
      </c>
      <c r="G4">
        <f>daten!K63</f>
        <v>7</v>
      </c>
      <c r="H4">
        <f>daten!L63</f>
        <v>12</v>
      </c>
      <c r="I4">
        <f>daten!M63</f>
        <v>12</v>
      </c>
      <c r="J4">
        <f>daten!N63</f>
        <v>0</v>
      </c>
      <c r="K4">
        <f>daten!O63</f>
        <v>2</v>
      </c>
      <c r="L4">
        <f>daten!P63</f>
        <v>1</v>
      </c>
      <c r="M4">
        <f>daten!Q63</f>
        <v>1</v>
      </c>
      <c r="N4">
        <f>daten!R63</f>
        <v>0</v>
      </c>
      <c r="O4">
        <f>daten!S63</f>
        <v>0</v>
      </c>
      <c r="P4">
        <f>daten!T63</f>
        <v>0</v>
      </c>
      <c r="Q4">
        <f>daten!U63</f>
        <v>0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X4">
        <f>daten!AB63</f>
        <v>37</v>
      </c>
      <c r="Y4">
        <f>daten!AC63</f>
        <v>42</v>
      </c>
    </row>
    <row r="6" spans="1:25" x14ac:dyDescent="0.25">
      <c r="A6" s="46" t="s">
        <v>19</v>
      </c>
      <c r="B6" s="27">
        <f>daten!F132</f>
        <v>8.5106382978723402E-2</v>
      </c>
      <c r="C6" s="27">
        <f>daten!G132</f>
        <v>2.1276595744680851E-2</v>
      </c>
      <c r="D6" s="27">
        <f>daten!H132</f>
        <v>0.10638297872340426</v>
      </c>
      <c r="E6" s="27">
        <f>daten!I132</f>
        <v>2.1276595744680851E-2</v>
      </c>
      <c r="F6" s="27">
        <f>daten!J132</f>
        <v>6.3829787234042548E-2</v>
      </c>
      <c r="G6" s="27">
        <f>daten!K132</f>
        <v>4.2553191489361701E-2</v>
      </c>
      <c r="H6" s="27">
        <f>daten!L132</f>
        <v>0</v>
      </c>
      <c r="I6" s="27">
        <f>daten!M132</f>
        <v>0</v>
      </c>
      <c r="J6" s="27">
        <f>daten!N132</f>
        <v>0</v>
      </c>
      <c r="K6" s="27">
        <f>daten!O132</f>
        <v>0</v>
      </c>
      <c r="L6" s="27">
        <f>daten!P132</f>
        <v>0</v>
      </c>
      <c r="M6" s="27">
        <f>daten!Q132</f>
        <v>0</v>
      </c>
      <c r="N6" s="27">
        <f>daten!R132</f>
        <v>0</v>
      </c>
      <c r="O6" s="27">
        <f>daten!S132</f>
        <v>0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/>
      <c r="W6" s="27"/>
      <c r="X6" s="27">
        <f>daten!AB132</f>
        <v>0.25531914893617019</v>
      </c>
      <c r="Y6" s="27">
        <f>daten!AC132</f>
        <v>8.5106382978723402E-2</v>
      </c>
    </row>
    <row r="7" spans="1:25" x14ac:dyDescent="0.25">
      <c r="A7" s="45" t="s">
        <v>20</v>
      </c>
      <c r="B7" s="27">
        <f>daten!F64</f>
        <v>0.21276595744680851</v>
      </c>
      <c r="C7" s="27">
        <f>daten!G64</f>
        <v>0.31914893617021278</v>
      </c>
      <c r="D7" s="27">
        <f>daten!H64</f>
        <v>0.1276595744680851</v>
      </c>
      <c r="E7" s="27">
        <f>daten!I64</f>
        <v>0.10638297872340426</v>
      </c>
      <c r="F7" s="27">
        <f>daten!J64</f>
        <v>0.1702127659574468</v>
      </c>
      <c r="G7" s="27">
        <f>daten!K64</f>
        <v>0.14893617021276595</v>
      </c>
      <c r="H7" s="27">
        <f>daten!L64</f>
        <v>0.25531914893617019</v>
      </c>
      <c r="I7" s="27">
        <f>daten!M64</f>
        <v>0.25531914893617019</v>
      </c>
      <c r="J7" s="27">
        <f>daten!N64</f>
        <v>0</v>
      </c>
      <c r="K7" s="27">
        <f>daten!O64</f>
        <v>4.2553191489361701E-2</v>
      </c>
      <c r="L7" s="27">
        <f>daten!P64</f>
        <v>2.1276595744680851E-2</v>
      </c>
      <c r="M7" s="27">
        <f>daten!Q64</f>
        <v>2.1276595744680851E-2</v>
      </c>
      <c r="N7" s="27">
        <f>daten!R64</f>
        <v>0</v>
      </c>
      <c r="O7" s="27">
        <f>daten!S64</f>
        <v>0</v>
      </c>
      <c r="P7" s="27">
        <f>daten!T64</f>
        <v>0</v>
      </c>
      <c r="Q7" s="27">
        <f>daten!U64</f>
        <v>0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/>
      <c r="W7" s="27"/>
      <c r="X7" s="27">
        <f>daten!AB64</f>
        <v>0.78723404255319152</v>
      </c>
      <c r="Y7" s="27">
        <f>daten!AC64</f>
        <v>0.8936170212765957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ein Stoff</v>
      </c>
      <c r="C11" s="27" t="str">
        <f>daten!G9</f>
        <v>a substance/compound</v>
      </c>
      <c r="D11" s="27" t="str">
        <f>daten!H9</f>
        <v>beschleunigt Reaktion</v>
      </c>
      <c r="E11" s="27" t="str">
        <f>daten!I9</f>
        <v>accelerates chemical reaction</v>
      </c>
      <c r="F11" s="27" t="str">
        <f>daten!J9</f>
        <v>oder macht sie überhaupt erst möglich</v>
      </c>
      <c r="G11" s="27" t="str">
        <f>daten!K9</f>
        <v>or enables them in the first place</v>
      </c>
      <c r="H11" s="27" t="str">
        <f>daten!L9</f>
        <v>lichtaktiviert</v>
      </c>
      <c r="I11" s="27" t="str">
        <f>daten!M9</f>
        <v>activated by light</v>
      </c>
      <c r="J11" s="27" t="str">
        <f>daten!N9</f>
        <v>durch lichtabsorption von grundzustand in angeregten zustand angehoben</v>
      </c>
      <c r="K11" s="27" t="str">
        <f>daten!O9</f>
        <v>is elevated from the ground state in the excited state by light absorption</v>
      </c>
      <c r="L11" s="27" t="str">
        <f>daten!P9</f>
        <v>benötigt Licht bestimmter Wellenlänge</v>
      </c>
      <c r="M11" s="27" t="str">
        <f>daten!Q9</f>
        <v>needs light of a specific wavelength</v>
      </c>
      <c r="N11" s="27">
        <f>daten!R9</f>
        <v>0</v>
      </c>
      <c r="O11" s="27">
        <f>daten!S9</f>
        <v>0</v>
      </c>
      <c r="P11" s="27">
        <f>daten!T9</f>
        <v>0</v>
      </c>
      <c r="Q11" s="27">
        <f>daten!U9</f>
        <v>0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/>
      <c r="W11" s="27"/>
      <c r="X11" s="27" t="s">
        <v>24</v>
      </c>
      <c r="Y11" s="27" t="s">
        <v>23</v>
      </c>
    </row>
    <row r="12" spans="1:25" x14ac:dyDescent="0.25">
      <c r="A12" s="46" t="str">
        <f>A6</f>
        <v>vt mittelw</v>
      </c>
      <c r="B12">
        <f t="shared" ref="B12:Y12" si="0">B6/B$14</f>
        <v>8.5106382978723402E-2</v>
      </c>
      <c r="C12">
        <f t="shared" ref="C12:S12" si="1">C6/C$14</f>
        <v>2.1276595744680851E-2</v>
      </c>
      <c r="D12">
        <f t="shared" si="1"/>
        <v>0.10638297872340426</v>
      </c>
      <c r="E12">
        <f t="shared" si="1"/>
        <v>2.1276595744680851E-2</v>
      </c>
      <c r="F12">
        <f t="shared" si="1"/>
        <v>6.3829787234042548E-2</v>
      </c>
      <c r="G12">
        <f t="shared" si="1"/>
        <v>4.2553191489361701E-2</v>
      </c>
      <c r="H12">
        <f t="shared" si="1"/>
        <v>0</v>
      </c>
      <c r="I12">
        <f t="shared" si="1"/>
        <v>0</v>
      </c>
      <c r="J12">
        <f t="shared" si="1"/>
        <v>0</v>
      </c>
      <c r="K12">
        <f t="shared" si="1"/>
        <v>0</v>
      </c>
      <c r="L12">
        <f t="shared" si="1"/>
        <v>0</v>
      </c>
      <c r="M12">
        <f t="shared" si="1"/>
        <v>0</v>
      </c>
      <c r="N12" t="e">
        <f t="shared" si="1"/>
        <v>#DIV/0!</v>
      </c>
      <c r="O12" t="e">
        <f t="shared" si="1"/>
        <v>#DIV/0!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X12">
        <f t="shared" si="0"/>
        <v>2.8368794326241134E-2</v>
      </c>
      <c r="Y12">
        <f t="shared" si="0"/>
        <v>9.4562647754137114E-3</v>
      </c>
    </row>
    <row r="13" spans="1:25" x14ac:dyDescent="0.25">
      <c r="A13" s="45" t="str">
        <f>A7</f>
        <v>nt mittelw</v>
      </c>
      <c r="B13">
        <f t="shared" ref="B13:Y13" si="3">B7/B$14</f>
        <v>0.21276595744680851</v>
      </c>
      <c r="C13">
        <f t="shared" ref="C13:S13" si="4">C7/C$14</f>
        <v>0.31914893617021278</v>
      </c>
      <c r="D13">
        <f t="shared" si="4"/>
        <v>0.1276595744680851</v>
      </c>
      <c r="E13">
        <f t="shared" si="4"/>
        <v>0.10638297872340426</v>
      </c>
      <c r="F13">
        <f t="shared" si="4"/>
        <v>0.1702127659574468</v>
      </c>
      <c r="G13">
        <f t="shared" si="4"/>
        <v>0.14893617021276595</v>
      </c>
      <c r="H13">
        <f t="shared" si="4"/>
        <v>0.25531914893617019</v>
      </c>
      <c r="I13">
        <f t="shared" si="4"/>
        <v>0.25531914893617019</v>
      </c>
      <c r="J13">
        <f t="shared" si="4"/>
        <v>0</v>
      </c>
      <c r="K13">
        <f t="shared" si="4"/>
        <v>1.0638297872340425E-2</v>
      </c>
      <c r="L13">
        <f t="shared" si="4"/>
        <v>2.1276595744680851E-2</v>
      </c>
      <c r="M13">
        <f t="shared" si="4"/>
        <v>2.1276595744680851E-2</v>
      </c>
      <c r="N13" t="e">
        <f t="shared" si="4"/>
        <v>#DIV/0!</v>
      </c>
      <c r="O13" t="e">
        <f t="shared" si="4"/>
        <v>#DIV/0!</v>
      </c>
      <c r="P13" t="e">
        <f t="shared" si="4"/>
        <v>#DIV/0!</v>
      </c>
      <c r="Q13" t="e">
        <f t="shared" si="4"/>
        <v>#DIV/0!</v>
      </c>
      <c r="R13" t="e">
        <f t="shared" si="4"/>
        <v>#DIV/0!</v>
      </c>
      <c r="S13" t="e">
        <f t="shared" si="4"/>
        <v>#DIV/0!</v>
      </c>
      <c r="T13" t="e">
        <f t="shared" ref="T13:U13" si="5">T7/T$14</f>
        <v>#DIV/0!</v>
      </c>
      <c r="U13" t="e">
        <f t="shared" si="5"/>
        <v>#DIV/0!</v>
      </c>
      <c r="X13">
        <f t="shared" si="3"/>
        <v>8.7470449172576833E-2</v>
      </c>
      <c r="Y13">
        <f t="shared" si="3"/>
        <v>9.9290780141843962E-2</v>
      </c>
    </row>
    <row r="14" spans="1:25" x14ac:dyDescent="0.25">
      <c r="A14" s="56" t="s">
        <v>22</v>
      </c>
      <c r="B14" s="56">
        <f>daten!F8</f>
        <v>1</v>
      </c>
      <c r="C14" s="56">
        <f>daten!G8</f>
        <v>1</v>
      </c>
      <c r="D14" s="56">
        <f>daten!H8</f>
        <v>1</v>
      </c>
      <c r="E14" s="56">
        <f>daten!I8</f>
        <v>1</v>
      </c>
      <c r="F14" s="56">
        <f>daten!J8</f>
        <v>1</v>
      </c>
      <c r="G14" s="56">
        <f>daten!K8</f>
        <v>1</v>
      </c>
      <c r="H14" s="56">
        <f>daten!L8</f>
        <v>1</v>
      </c>
      <c r="I14" s="56">
        <f>daten!M8</f>
        <v>1</v>
      </c>
      <c r="J14" s="56">
        <f>daten!N8</f>
        <v>4</v>
      </c>
      <c r="K14" s="56">
        <f>daten!O8</f>
        <v>4</v>
      </c>
      <c r="L14" s="56">
        <f>daten!P8</f>
        <v>1</v>
      </c>
      <c r="M14" s="56">
        <f>daten!Q8</f>
        <v>1</v>
      </c>
      <c r="N14" s="56">
        <f>daten!R8</f>
        <v>0</v>
      </c>
      <c r="O14" s="56">
        <f>daten!S8</f>
        <v>0</v>
      </c>
      <c r="P14" s="56">
        <f>daten!T8</f>
        <v>0</v>
      </c>
      <c r="Q14" s="56">
        <f>daten!U8</f>
        <v>0</v>
      </c>
      <c r="R14" s="56">
        <f>daten!V8</f>
        <v>0</v>
      </c>
      <c r="S14" s="56">
        <f>daten!W8</f>
        <v>0</v>
      </c>
      <c r="T14" s="56">
        <f>daten!X8</f>
        <v>0</v>
      </c>
      <c r="U14" s="56">
        <f>daten!Y8</f>
        <v>0</v>
      </c>
      <c r="V14" s="56"/>
      <c r="W14" s="56"/>
      <c r="X14" s="56">
        <f>daten!AB8</f>
        <v>9</v>
      </c>
      <c r="Y14" s="56">
        <f>daten!AC8</f>
        <v>9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99</v>
      </c>
    </row>
    <row r="19" spans="1:25" x14ac:dyDescent="0.25">
      <c r="A19" s="46" t="str">
        <f>daten!E133</f>
        <v>vt_sum testgruppe</v>
      </c>
      <c r="B19" s="22">
        <f>daten!F133</f>
        <v>4</v>
      </c>
      <c r="C19" s="22">
        <f>daten!G133</f>
        <v>1</v>
      </c>
      <c r="D19" s="22">
        <f>daten!H133</f>
        <v>5</v>
      </c>
      <c r="E19" s="22">
        <f>daten!I133</f>
        <v>1</v>
      </c>
      <c r="F19" s="22">
        <f>daten!J133</f>
        <v>3</v>
      </c>
      <c r="G19" s="22">
        <f>daten!K133</f>
        <v>2</v>
      </c>
      <c r="H19" s="22">
        <f>daten!L133</f>
        <v>0</v>
      </c>
      <c r="I19" s="22">
        <f>daten!M133</f>
        <v>0</v>
      </c>
      <c r="J19" s="22">
        <f>daten!N133</f>
        <v>0</v>
      </c>
      <c r="K19" s="22">
        <f>daten!O133</f>
        <v>0</v>
      </c>
      <c r="L19" s="22">
        <f>daten!P133</f>
        <v>0</v>
      </c>
      <c r="M19" s="22">
        <f>daten!Q133</f>
        <v>0</v>
      </c>
      <c r="N19" s="22">
        <f>daten!R133</f>
        <v>0</v>
      </c>
      <c r="O19" s="22">
        <f>daten!S133</f>
        <v>0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/>
      <c r="W19" s="22"/>
      <c r="X19" s="22">
        <f>daten!AB133</f>
        <v>12</v>
      </c>
      <c r="Y19" s="22">
        <f>daten!AC133</f>
        <v>4</v>
      </c>
    </row>
    <row r="20" spans="1:25" x14ac:dyDescent="0.25">
      <c r="A20" s="45" t="str">
        <f>daten!E65</f>
        <v>nt_sum testgruppe</v>
      </c>
      <c r="B20" s="22">
        <f>daten!F65</f>
        <v>10</v>
      </c>
      <c r="C20" s="22">
        <f>daten!G65</f>
        <v>15</v>
      </c>
      <c r="D20" s="22">
        <f>daten!H65</f>
        <v>6</v>
      </c>
      <c r="E20" s="22">
        <f>daten!I65</f>
        <v>5</v>
      </c>
      <c r="F20" s="22">
        <f>daten!J65</f>
        <v>8</v>
      </c>
      <c r="G20" s="22">
        <f>daten!K65</f>
        <v>7</v>
      </c>
      <c r="H20" s="22">
        <f>daten!L65</f>
        <v>12</v>
      </c>
      <c r="I20" s="22">
        <f>daten!M65</f>
        <v>12</v>
      </c>
      <c r="J20" s="22">
        <f>daten!N65</f>
        <v>0</v>
      </c>
      <c r="K20" s="22">
        <f>daten!O65</f>
        <v>2</v>
      </c>
      <c r="L20" s="22">
        <f>daten!P65</f>
        <v>1</v>
      </c>
      <c r="M20" s="22">
        <f>daten!Q65</f>
        <v>1</v>
      </c>
      <c r="N20" s="22">
        <f>daten!R65</f>
        <v>0</v>
      </c>
      <c r="O20" s="22">
        <f>daten!S65</f>
        <v>0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/>
      <c r="W20" s="22"/>
      <c r="X20" s="22">
        <f>daten!AB65</f>
        <v>37</v>
      </c>
      <c r="Y20" s="22">
        <f>daten!AC65</f>
        <v>42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6" t="str">
        <f>daten!E134</f>
        <v>vt_mittel testgruppe</v>
      </c>
      <c r="B22" s="22">
        <f>daten!F134</f>
        <v>0.13333333333333333</v>
      </c>
      <c r="C22" s="22">
        <f>daten!G134</f>
        <v>3.3333333333333333E-2</v>
      </c>
      <c r="D22" s="22">
        <f>daten!H134</f>
        <v>0.16666666666666666</v>
      </c>
      <c r="E22" s="22">
        <f>daten!I134</f>
        <v>3.3333333333333333E-2</v>
      </c>
      <c r="F22" s="22">
        <f>daten!J134</f>
        <v>0.1</v>
      </c>
      <c r="G22" s="22">
        <f>daten!K134</f>
        <v>6.6666666666666666E-2</v>
      </c>
      <c r="H22" s="22">
        <f>daten!L134</f>
        <v>0</v>
      </c>
      <c r="I22" s="22">
        <f>daten!M134</f>
        <v>0</v>
      </c>
      <c r="J22" s="22">
        <f>daten!N134</f>
        <v>0</v>
      </c>
      <c r="K22" s="22">
        <f>daten!O134</f>
        <v>0</v>
      </c>
      <c r="L22" s="22">
        <f>daten!P134</f>
        <v>0</v>
      </c>
      <c r="M22" s="22">
        <f>daten!Q134</f>
        <v>0</v>
      </c>
      <c r="N22" s="22">
        <f>daten!R134</f>
        <v>0</v>
      </c>
      <c r="O22" s="22">
        <f>daten!S134</f>
        <v>0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/>
      <c r="W22" s="22"/>
      <c r="X22" s="22">
        <f>daten!AB134</f>
        <v>0.4</v>
      </c>
      <c r="Y22" s="22">
        <f>daten!AC134</f>
        <v>0.13333333333333333</v>
      </c>
    </row>
    <row r="23" spans="1:25" x14ac:dyDescent="0.25">
      <c r="A23" s="45" t="str">
        <f>daten!E66</f>
        <v>nt_mittel testgruppe</v>
      </c>
      <c r="B23" s="22">
        <f>daten!F66</f>
        <v>0.33333333333333331</v>
      </c>
      <c r="C23" s="22">
        <f>daten!G66</f>
        <v>0.5</v>
      </c>
      <c r="D23" s="22">
        <f>daten!H66</f>
        <v>0.2</v>
      </c>
      <c r="E23" s="22">
        <f>daten!I66</f>
        <v>0.16666666666666666</v>
      </c>
      <c r="F23" s="22">
        <f>daten!J66</f>
        <v>0.26666666666666666</v>
      </c>
      <c r="G23" s="22">
        <f>daten!K66</f>
        <v>0.23333333333333334</v>
      </c>
      <c r="H23" s="22">
        <f>daten!L66</f>
        <v>0.4</v>
      </c>
      <c r="I23" s="22">
        <f>daten!M66</f>
        <v>0.4</v>
      </c>
      <c r="J23" s="22">
        <f>daten!N66</f>
        <v>0</v>
      </c>
      <c r="K23" s="22">
        <f>daten!O66</f>
        <v>6.6666666666666666E-2</v>
      </c>
      <c r="L23" s="22">
        <f>daten!P66</f>
        <v>3.3333333333333333E-2</v>
      </c>
      <c r="M23" s="22">
        <f>daten!Q66</f>
        <v>3.3333333333333333E-2</v>
      </c>
      <c r="N23" s="22">
        <f>daten!R66</f>
        <v>0</v>
      </c>
      <c r="O23" s="22">
        <f>daten!S66</f>
        <v>0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/>
      <c r="W23" s="22"/>
      <c r="X23" s="22">
        <f>daten!AB66</f>
        <v>1.2333333333333334</v>
      </c>
      <c r="Y23" s="22">
        <f>daten!AC66</f>
        <v>1.4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ein Stoff</v>
      </c>
      <c r="C27" s="27" t="str">
        <f t="shared" ref="C27:U27" si="6">C11</f>
        <v>a substance/compound</v>
      </c>
      <c r="D27" s="27" t="str">
        <f t="shared" si="6"/>
        <v>beschleunigt Reaktion</v>
      </c>
      <c r="E27" s="27" t="str">
        <f t="shared" si="6"/>
        <v>accelerates chemical reaction</v>
      </c>
      <c r="F27" s="27" t="str">
        <f t="shared" si="6"/>
        <v>oder macht sie überhaupt erst möglich</v>
      </c>
      <c r="G27" s="27" t="str">
        <f t="shared" si="6"/>
        <v>or enables them in the first place</v>
      </c>
      <c r="H27" s="27" t="str">
        <f t="shared" si="6"/>
        <v>lichtaktiviert</v>
      </c>
      <c r="I27" s="27" t="str">
        <f t="shared" si="6"/>
        <v>activated by light</v>
      </c>
      <c r="J27" s="27" t="str">
        <f t="shared" si="6"/>
        <v>durch lichtabsorption von grundzustand in angeregten zustand angehoben</v>
      </c>
      <c r="K27" s="27" t="str">
        <f t="shared" si="6"/>
        <v>is elevated from the ground state in the excited state by light absorption</v>
      </c>
      <c r="L27" s="27" t="str">
        <f t="shared" si="6"/>
        <v>benötigt Licht bestimmter Wellenlänge</v>
      </c>
      <c r="M27" s="27" t="str">
        <f t="shared" si="6"/>
        <v>needs light of a specific wavelength</v>
      </c>
      <c r="N27" s="27">
        <f t="shared" si="6"/>
        <v>0</v>
      </c>
      <c r="O27" s="27">
        <f t="shared" si="6"/>
        <v>0</v>
      </c>
      <c r="P27" s="27">
        <f t="shared" si="6"/>
        <v>0</v>
      </c>
      <c r="Q27" s="27">
        <f t="shared" si="6"/>
        <v>0</v>
      </c>
      <c r="R27" s="27">
        <f t="shared" si="6"/>
        <v>0</v>
      </c>
      <c r="S27" s="27">
        <f t="shared" si="6"/>
        <v>0</v>
      </c>
      <c r="T27" s="27">
        <f t="shared" si="6"/>
        <v>0</v>
      </c>
      <c r="U27" s="27">
        <f t="shared" si="6"/>
        <v>0</v>
      </c>
      <c r="V27" s="27"/>
      <c r="W27" s="27"/>
      <c r="X27" s="27" t="str">
        <f t="shared" ref="X27:Y27" si="7">X11</f>
        <v>Summe Deutsch</v>
      </c>
      <c r="Y27" s="27" t="str">
        <f t="shared" si="7"/>
        <v>Sum English</v>
      </c>
    </row>
    <row r="28" spans="1:25" x14ac:dyDescent="0.25">
      <c r="A28" s="46" t="str">
        <f>A22</f>
        <v>vt_mittel testgruppe</v>
      </c>
      <c r="B28">
        <f t="shared" ref="B28:Y28" si="8">B22/B$30</f>
        <v>0.13333333333333333</v>
      </c>
      <c r="C28">
        <f t="shared" ref="C28:U28" si="9">C22/C$30</f>
        <v>3.3333333333333333E-2</v>
      </c>
      <c r="D28">
        <f t="shared" si="9"/>
        <v>0.16666666666666666</v>
      </c>
      <c r="E28">
        <f t="shared" si="9"/>
        <v>3.3333333333333333E-2</v>
      </c>
      <c r="F28">
        <f t="shared" si="9"/>
        <v>0.1</v>
      </c>
      <c r="G28">
        <f t="shared" si="9"/>
        <v>6.6666666666666666E-2</v>
      </c>
      <c r="H28">
        <f t="shared" si="9"/>
        <v>0</v>
      </c>
      <c r="I28">
        <f t="shared" si="9"/>
        <v>0</v>
      </c>
      <c r="J28">
        <f t="shared" si="9"/>
        <v>0</v>
      </c>
      <c r="K28">
        <f t="shared" si="9"/>
        <v>0</v>
      </c>
      <c r="L28">
        <f t="shared" si="9"/>
        <v>0</v>
      </c>
      <c r="M28">
        <f t="shared" si="9"/>
        <v>0</v>
      </c>
      <c r="N28" t="e">
        <f t="shared" si="9"/>
        <v>#DIV/0!</v>
      </c>
      <c r="O28" t="e">
        <f t="shared" si="9"/>
        <v>#DIV/0!</v>
      </c>
      <c r="P28" t="e">
        <f t="shared" si="9"/>
        <v>#DIV/0!</v>
      </c>
      <c r="Q28" t="e">
        <f t="shared" si="9"/>
        <v>#DIV/0!</v>
      </c>
      <c r="R28" t="e">
        <f t="shared" si="9"/>
        <v>#DIV/0!</v>
      </c>
      <c r="S28" t="e">
        <f t="shared" si="9"/>
        <v>#DIV/0!</v>
      </c>
      <c r="T28" t="e">
        <f t="shared" si="9"/>
        <v>#DIV/0!</v>
      </c>
      <c r="U28" t="e">
        <f t="shared" si="9"/>
        <v>#DIV/0!</v>
      </c>
      <c r="X28">
        <f t="shared" si="8"/>
        <v>4.4444444444444446E-2</v>
      </c>
      <c r="Y28">
        <f t="shared" si="8"/>
        <v>1.4814814814814815E-2</v>
      </c>
    </row>
    <row r="29" spans="1:25" x14ac:dyDescent="0.25">
      <c r="A29" s="45" t="str">
        <f>A23</f>
        <v>nt_mittel testgruppe</v>
      </c>
      <c r="B29">
        <f t="shared" ref="B29:Y29" si="10">B23/B$30</f>
        <v>0.33333333333333331</v>
      </c>
      <c r="C29">
        <f t="shared" ref="C29:U29" si="11">C23/C$30</f>
        <v>0.5</v>
      </c>
      <c r="D29">
        <f t="shared" si="11"/>
        <v>0.2</v>
      </c>
      <c r="E29">
        <f t="shared" si="11"/>
        <v>0.16666666666666666</v>
      </c>
      <c r="F29">
        <f t="shared" si="11"/>
        <v>0.26666666666666666</v>
      </c>
      <c r="G29">
        <f t="shared" si="11"/>
        <v>0.23333333333333334</v>
      </c>
      <c r="H29">
        <f t="shared" si="11"/>
        <v>0.4</v>
      </c>
      <c r="I29">
        <f t="shared" si="11"/>
        <v>0.4</v>
      </c>
      <c r="J29">
        <f t="shared" si="11"/>
        <v>0</v>
      </c>
      <c r="K29">
        <f t="shared" si="11"/>
        <v>1.6666666666666666E-2</v>
      </c>
      <c r="L29">
        <f t="shared" si="11"/>
        <v>3.3333333333333333E-2</v>
      </c>
      <c r="M29">
        <f t="shared" si="11"/>
        <v>3.3333333333333333E-2</v>
      </c>
      <c r="N29" t="e">
        <f t="shared" si="11"/>
        <v>#DIV/0!</v>
      </c>
      <c r="O29" t="e">
        <f t="shared" si="11"/>
        <v>#DIV/0!</v>
      </c>
      <c r="P29" t="e">
        <f t="shared" si="11"/>
        <v>#DIV/0!</v>
      </c>
      <c r="Q29" t="e">
        <f t="shared" si="11"/>
        <v>#DIV/0!</v>
      </c>
      <c r="R29" t="e">
        <f t="shared" si="11"/>
        <v>#DIV/0!</v>
      </c>
      <c r="S29" t="e">
        <f t="shared" si="11"/>
        <v>#DIV/0!</v>
      </c>
      <c r="T29" t="e">
        <f t="shared" si="11"/>
        <v>#DIV/0!</v>
      </c>
      <c r="U29" t="e">
        <f t="shared" si="11"/>
        <v>#DIV/0!</v>
      </c>
      <c r="X29">
        <f t="shared" si="10"/>
        <v>0.13703703703703704</v>
      </c>
      <c r="Y29">
        <f t="shared" si="10"/>
        <v>0.15555555555555556</v>
      </c>
    </row>
    <row r="30" spans="1:25" x14ac:dyDescent="0.25">
      <c r="A30" s="56" t="s">
        <v>22</v>
      </c>
      <c r="B30" s="56">
        <f>B14</f>
        <v>1</v>
      </c>
      <c r="C30" s="56">
        <f t="shared" ref="C30:U30" si="12">C14</f>
        <v>1</v>
      </c>
      <c r="D30" s="56">
        <f t="shared" si="12"/>
        <v>1</v>
      </c>
      <c r="E30" s="56">
        <f t="shared" si="12"/>
        <v>1</v>
      </c>
      <c r="F30" s="56">
        <f t="shared" si="12"/>
        <v>1</v>
      </c>
      <c r="G30" s="56">
        <f t="shared" si="12"/>
        <v>1</v>
      </c>
      <c r="H30" s="56">
        <f t="shared" si="12"/>
        <v>1</v>
      </c>
      <c r="I30" s="56">
        <f t="shared" si="12"/>
        <v>1</v>
      </c>
      <c r="J30" s="56">
        <f t="shared" si="12"/>
        <v>4</v>
      </c>
      <c r="K30" s="56">
        <f t="shared" si="12"/>
        <v>4</v>
      </c>
      <c r="L30" s="56">
        <f t="shared" si="12"/>
        <v>1</v>
      </c>
      <c r="M30" s="56">
        <f t="shared" si="12"/>
        <v>1</v>
      </c>
      <c r="N30" s="56">
        <f t="shared" si="12"/>
        <v>0</v>
      </c>
      <c r="O30" s="56">
        <f t="shared" si="12"/>
        <v>0</v>
      </c>
      <c r="P30" s="56">
        <f t="shared" si="12"/>
        <v>0</v>
      </c>
      <c r="Q30" s="56">
        <f t="shared" si="12"/>
        <v>0</v>
      </c>
      <c r="R30" s="56">
        <f t="shared" si="12"/>
        <v>0</v>
      </c>
      <c r="S30" s="56">
        <f t="shared" si="12"/>
        <v>0</v>
      </c>
      <c r="T30" s="56">
        <f t="shared" si="12"/>
        <v>0</v>
      </c>
      <c r="U30" s="56">
        <f t="shared" si="12"/>
        <v>0</v>
      </c>
      <c r="V30" s="56"/>
      <c r="W30" s="56"/>
      <c r="X30" s="56">
        <f t="shared" ref="X30:Y30" si="13">X14</f>
        <v>9</v>
      </c>
      <c r="Y30" s="56">
        <f t="shared" si="13"/>
        <v>9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232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</v>
      </c>
      <c r="B34">
        <f>daten!F137</f>
        <v>1</v>
      </c>
      <c r="C34">
        <f>daten!G137</f>
        <v>1</v>
      </c>
      <c r="D34">
        <f>daten!H137</f>
        <v>2</v>
      </c>
      <c r="E34">
        <f>daten!I137</f>
        <v>0</v>
      </c>
      <c r="F34">
        <f>daten!J137</f>
        <v>3</v>
      </c>
      <c r="G34">
        <f>daten!K137</f>
        <v>2</v>
      </c>
      <c r="H34">
        <f>daten!L137</f>
        <v>0</v>
      </c>
      <c r="I34">
        <f>daten!M137</f>
        <v>0</v>
      </c>
      <c r="J34">
        <f>daten!N137</f>
        <v>0</v>
      </c>
      <c r="K34">
        <f>daten!O137</f>
        <v>0</v>
      </c>
      <c r="L34">
        <f>daten!P137</f>
        <v>0</v>
      </c>
      <c r="M34">
        <f>daten!Q137</f>
        <v>0</v>
      </c>
      <c r="N34">
        <f>daten!R137</f>
        <v>0</v>
      </c>
      <c r="O34">
        <f>daten!S137</f>
        <v>0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X34">
        <f>daten!AB137</f>
        <v>6</v>
      </c>
      <c r="Y34">
        <f>daten!AC137</f>
        <v>3</v>
      </c>
    </row>
    <row r="35" spans="1:25" x14ac:dyDescent="0.25">
      <c r="A35" t="str">
        <f>daten!E69</f>
        <v>nt_sum hie</v>
      </c>
      <c r="B35">
        <f>daten!F69</f>
        <v>9</v>
      </c>
      <c r="C35">
        <f>daten!G69</f>
        <v>13</v>
      </c>
      <c r="D35">
        <f>daten!H69</f>
        <v>5</v>
      </c>
      <c r="E35">
        <f>daten!I69</f>
        <v>5</v>
      </c>
      <c r="F35">
        <f>daten!J69</f>
        <v>8</v>
      </c>
      <c r="G35">
        <f>daten!K69</f>
        <v>7</v>
      </c>
      <c r="H35">
        <f>daten!L69</f>
        <v>10</v>
      </c>
      <c r="I35">
        <f>daten!M69</f>
        <v>10</v>
      </c>
      <c r="J35">
        <f>daten!N69</f>
        <v>0</v>
      </c>
      <c r="K35">
        <f>daten!O69</f>
        <v>0</v>
      </c>
      <c r="L35">
        <f>daten!P69</f>
        <v>0</v>
      </c>
      <c r="M35">
        <f>daten!Q69</f>
        <v>0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X35">
        <f>daten!AB69</f>
        <v>32</v>
      </c>
      <c r="Y35">
        <f>daten!AC69</f>
        <v>35</v>
      </c>
    </row>
    <row r="37" spans="1:25" x14ac:dyDescent="0.25">
      <c r="A37" t="str">
        <f>daten!E138</f>
        <v>vt_mittel hie</v>
      </c>
      <c r="B37">
        <f>daten!F138</f>
        <v>4.5454545454545456E-2</v>
      </c>
      <c r="C37">
        <f>daten!G138</f>
        <v>4.5454545454545456E-2</v>
      </c>
      <c r="D37">
        <f>daten!H138</f>
        <v>9.0909090909090912E-2</v>
      </c>
      <c r="E37">
        <f>daten!I138</f>
        <v>0</v>
      </c>
      <c r="F37">
        <f>daten!J138</f>
        <v>0.13636363636363635</v>
      </c>
      <c r="G37">
        <f>daten!K138</f>
        <v>9.0909090909090912E-2</v>
      </c>
      <c r="H37">
        <f>daten!L138</f>
        <v>0</v>
      </c>
      <c r="I37">
        <f>daten!M138</f>
        <v>0</v>
      </c>
      <c r="J37">
        <f>daten!N138</f>
        <v>0</v>
      </c>
      <c r="K37">
        <f>daten!O138</f>
        <v>0</v>
      </c>
      <c r="L37">
        <f>daten!P138</f>
        <v>0</v>
      </c>
      <c r="M37">
        <f>daten!Q138</f>
        <v>0</v>
      </c>
      <c r="N37">
        <f>daten!R138</f>
        <v>0</v>
      </c>
      <c r="O37">
        <f>daten!S138</f>
        <v>0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X37">
        <f>daten!AB138</f>
        <v>0.27272727272727271</v>
      </c>
      <c r="Y37">
        <f>daten!AC138</f>
        <v>0.13636363636363635</v>
      </c>
    </row>
    <row r="38" spans="1:25" x14ac:dyDescent="0.25">
      <c r="A38" t="str">
        <f>daten!E70</f>
        <v>nt_mittel hie</v>
      </c>
      <c r="B38">
        <f>daten!F70</f>
        <v>0.40909090909090912</v>
      </c>
      <c r="C38">
        <f>daten!G70</f>
        <v>0.59090909090909094</v>
      </c>
      <c r="D38">
        <f>daten!H70</f>
        <v>0.22727272727272727</v>
      </c>
      <c r="E38">
        <f>daten!I70</f>
        <v>0.22727272727272727</v>
      </c>
      <c r="F38">
        <f>daten!J70</f>
        <v>0.36363636363636365</v>
      </c>
      <c r="G38">
        <f>daten!K70</f>
        <v>0.31818181818181818</v>
      </c>
      <c r="H38">
        <f>daten!L70</f>
        <v>0.45454545454545453</v>
      </c>
      <c r="I38">
        <f>daten!M70</f>
        <v>0.45454545454545453</v>
      </c>
      <c r="J38">
        <f>daten!N70</f>
        <v>0</v>
      </c>
      <c r="K38">
        <f>daten!O70</f>
        <v>0</v>
      </c>
      <c r="L38">
        <f>daten!P70</f>
        <v>0</v>
      </c>
      <c r="M38">
        <f>daten!Q70</f>
        <v>0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X38">
        <f>daten!AB70</f>
        <v>1.4545454545454546</v>
      </c>
      <c r="Y38">
        <f>daten!AC70</f>
        <v>1.5909090909090908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14">B27</f>
        <v>ein Stoff</v>
      </c>
      <c r="C41" t="str">
        <f t="shared" ref="C41:U41" si="15">C27</f>
        <v>a substance/compound</v>
      </c>
      <c r="D41" t="str">
        <f t="shared" si="15"/>
        <v>beschleunigt Reaktion</v>
      </c>
      <c r="E41" t="str">
        <f t="shared" si="15"/>
        <v>accelerates chemical reaction</v>
      </c>
      <c r="F41" t="str">
        <f t="shared" si="15"/>
        <v>oder macht sie überhaupt erst möglich</v>
      </c>
      <c r="G41" t="str">
        <f t="shared" si="15"/>
        <v>or enables them in the first place</v>
      </c>
      <c r="H41" t="str">
        <f t="shared" si="15"/>
        <v>lichtaktiviert</v>
      </c>
      <c r="I41" t="str">
        <f t="shared" si="15"/>
        <v>activated by light</v>
      </c>
      <c r="J41" t="str">
        <f t="shared" si="15"/>
        <v>durch lichtabsorption von grundzustand in angeregten zustand angehoben</v>
      </c>
      <c r="K41" t="str">
        <f t="shared" si="15"/>
        <v>is elevated from the ground state in the excited state by light absorption</v>
      </c>
      <c r="L41" t="str">
        <f t="shared" si="15"/>
        <v>benötigt Licht bestimmter Wellenlänge</v>
      </c>
      <c r="M41" t="str">
        <f t="shared" si="15"/>
        <v>needs light of a specific wavelength</v>
      </c>
      <c r="N41">
        <f t="shared" si="15"/>
        <v>0</v>
      </c>
      <c r="O41">
        <f t="shared" si="15"/>
        <v>0</v>
      </c>
      <c r="P41">
        <f t="shared" si="15"/>
        <v>0</v>
      </c>
      <c r="Q41">
        <f t="shared" si="15"/>
        <v>0</v>
      </c>
      <c r="R41">
        <f t="shared" si="15"/>
        <v>0</v>
      </c>
      <c r="S41">
        <f t="shared" si="15"/>
        <v>0</v>
      </c>
      <c r="T41">
        <f t="shared" si="15"/>
        <v>0</v>
      </c>
      <c r="U41">
        <f t="shared" si="15"/>
        <v>0</v>
      </c>
      <c r="X41" t="str">
        <f t="shared" si="14"/>
        <v>Summe Deutsch</v>
      </c>
      <c r="Y41" t="str">
        <f t="shared" si="14"/>
        <v>Sum English</v>
      </c>
    </row>
    <row r="42" spans="1:25" x14ac:dyDescent="0.25">
      <c r="A42" t="str">
        <f>A37</f>
        <v>vt_mittel hie</v>
      </c>
      <c r="B42">
        <f>B37/B$44</f>
        <v>4.5454545454545456E-2</v>
      </c>
      <c r="C42">
        <f t="shared" ref="C42:U42" si="16">C37/C$44</f>
        <v>4.5454545454545456E-2</v>
      </c>
      <c r="D42">
        <f t="shared" si="16"/>
        <v>9.0909090909090912E-2</v>
      </c>
      <c r="E42">
        <f t="shared" si="16"/>
        <v>0</v>
      </c>
      <c r="F42">
        <f t="shared" si="16"/>
        <v>0.13636363636363635</v>
      </c>
      <c r="G42">
        <f t="shared" si="16"/>
        <v>9.0909090909090912E-2</v>
      </c>
      <c r="H42">
        <f t="shared" si="16"/>
        <v>0</v>
      </c>
      <c r="I42">
        <f t="shared" si="16"/>
        <v>0</v>
      </c>
      <c r="J42">
        <f t="shared" si="16"/>
        <v>0</v>
      </c>
      <c r="K42">
        <f t="shared" si="16"/>
        <v>0</v>
      </c>
      <c r="L42">
        <f t="shared" si="16"/>
        <v>0</v>
      </c>
      <c r="M42">
        <f t="shared" si="16"/>
        <v>0</v>
      </c>
      <c r="N42" t="e">
        <f t="shared" si="16"/>
        <v>#DIV/0!</v>
      </c>
      <c r="O42" t="e">
        <f t="shared" si="16"/>
        <v>#DIV/0!</v>
      </c>
      <c r="P42" t="e">
        <f t="shared" si="16"/>
        <v>#DIV/0!</v>
      </c>
      <c r="Q42" t="e">
        <f t="shared" si="16"/>
        <v>#DIV/0!</v>
      </c>
      <c r="R42" t="e">
        <f t="shared" si="16"/>
        <v>#DIV/0!</v>
      </c>
      <c r="S42" t="e">
        <f t="shared" si="16"/>
        <v>#DIV/0!</v>
      </c>
      <c r="T42" t="e">
        <f t="shared" si="16"/>
        <v>#DIV/0!</v>
      </c>
      <c r="U42" t="e">
        <f t="shared" si="16"/>
        <v>#DIV/0!</v>
      </c>
      <c r="X42">
        <f t="shared" ref="X42:Y42" si="17">X37/X$44</f>
        <v>3.03030303030303E-2</v>
      </c>
      <c r="Y42">
        <f t="shared" si="17"/>
        <v>1.515151515151515E-2</v>
      </c>
    </row>
    <row r="43" spans="1:25" x14ac:dyDescent="0.25">
      <c r="A43" t="str">
        <f>A38</f>
        <v>nt_mittel hie</v>
      </c>
      <c r="B43">
        <f>B38/B$44</f>
        <v>0.40909090909090912</v>
      </c>
      <c r="C43">
        <f t="shared" ref="C43:U43" si="18">C38/C$44</f>
        <v>0.59090909090909094</v>
      </c>
      <c r="D43">
        <f t="shared" si="18"/>
        <v>0.22727272727272727</v>
      </c>
      <c r="E43">
        <f t="shared" si="18"/>
        <v>0.22727272727272727</v>
      </c>
      <c r="F43">
        <f t="shared" si="18"/>
        <v>0.36363636363636365</v>
      </c>
      <c r="G43">
        <f t="shared" si="18"/>
        <v>0.31818181818181818</v>
      </c>
      <c r="H43">
        <f t="shared" si="18"/>
        <v>0.45454545454545453</v>
      </c>
      <c r="I43">
        <f t="shared" si="18"/>
        <v>0.45454545454545453</v>
      </c>
      <c r="J43">
        <f t="shared" si="18"/>
        <v>0</v>
      </c>
      <c r="K43">
        <f t="shared" si="18"/>
        <v>0</v>
      </c>
      <c r="L43">
        <f t="shared" si="18"/>
        <v>0</v>
      </c>
      <c r="M43">
        <f t="shared" si="18"/>
        <v>0</v>
      </c>
      <c r="N43" t="e">
        <f t="shared" si="18"/>
        <v>#DIV/0!</v>
      </c>
      <c r="O43" t="e">
        <f t="shared" si="18"/>
        <v>#DIV/0!</v>
      </c>
      <c r="P43" t="e">
        <f t="shared" si="18"/>
        <v>#DIV/0!</v>
      </c>
      <c r="Q43" t="e">
        <f t="shared" si="18"/>
        <v>#DIV/0!</v>
      </c>
      <c r="R43" t="e">
        <f t="shared" si="18"/>
        <v>#DIV/0!</v>
      </c>
      <c r="S43" t="e">
        <f t="shared" si="18"/>
        <v>#DIV/0!</v>
      </c>
      <c r="T43" t="e">
        <f t="shared" si="18"/>
        <v>#DIV/0!</v>
      </c>
      <c r="U43" t="e">
        <f t="shared" si="18"/>
        <v>#DIV/0!</v>
      </c>
      <c r="X43">
        <f t="shared" ref="X43:Y43" si="19">X38/X$44</f>
        <v>0.16161616161616163</v>
      </c>
      <c r="Y43">
        <f t="shared" si="19"/>
        <v>0.17676767676767677</v>
      </c>
    </row>
    <row r="44" spans="1:25" x14ac:dyDescent="0.25">
      <c r="A44" t="str">
        <f t="shared" ref="A44:B44" si="20">A30</f>
        <v>Maxpunkte</v>
      </c>
      <c r="B44">
        <f t="shared" si="20"/>
        <v>1</v>
      </c>
      <c r="C44">
        <f t="shared" ref="C44:U44" si="21">C30</f>
        <v>1</v>
      </c>
      <c r="D44">
        <f t="shared" si="21"/>
        <v>1</v>
      </c>
      <c r="E44">
        <f t="shared" si="21"/>
        <v>1</v>
      </c>
      <c r="F44">
        <f t="shared" si="21"/>
        <v>1</v>
      </c>
      <c r="G44">
        <f t="shared" si="21"/>
        <v>1</v>
      </c>
      <c r="H44">
        <f t="shared" si="21"/>
        <v>1</v>
      </c>
      <c r="I44">
        <f t="shared" si="21"/>
        <v>1</v>
      </c>
      <c r="J44">
        <f t="shared" si="21"/>
        <v>4</v>
      </c>
      <c r="K44">
        <f t="shared" si="21"/>
        <v>4</v>
      </c>
      <c r="L44">
        <f t="shared" si="21"/>
        <v>1</v>
      </c>
      <c r="M44">
        <f t="shared" si="21"/>
        <v>1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X44">
        <f t="shared" ref="X44:Y44" si="22">X30</f>
        <v>9</v>
      </c>
      <c r="Y44">
        <f t="shared" si="22"/>
        <v>9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233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f-a</v>
      </c>
      <c r="B48">
        <f>daten!F139</f>
        <v>3</v>
      </c>
      <c r="C48">
        <f>daten!G139</f>
        <v>0</v>
      </c>
      <c r="D48">
        <f>daten!H139</f>
        <v>3</v>
      </c>
      <c r="E48">
        <f>daten!I139</f>
        <v>1</v>
      </c>
      <c r="F48">
        <f>daten!J139</f>
        <v>0</v>
      </c>
      <c r="G48">
        <f>daten!K139</f>
        <v>0</v>
      </c>
      <c r="H48">
        <f>daten!L139</f>
        <v>0</v>
      </c>
      <c r="I48">
        <f>daten!M139</f>
        <v>0</v>
      </c>
      <c r="J48">
        <f>daten!N139</f>
        <v>0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X48">
        <f>daten!AB139</f>
        <v>6</v>
      </c>
      <c r="Y48">
        <f>daten!AC139</f>
        <v>1</v>
      </c>
    </row>
    <row r="49" spans="1:25" x14ac:dyDescent="0.25">
      <c r="A49" t="str">
        <f>daten!E71</f>
        <v>nt_sum f-a</v>
      </c>
      <c r="B49">
        <f>daten!F71</f>
        <v>1</v>
      </c>
      <c r="C49">
        <f>daten!G71</f>
        <v>2</v>
      </c>
      <c r="D49">
        <f>daten!H71</f>
        <v>1</v>
      </c>
      <c r="E49">
        <f>daten!I71</f>
        <v>0</v>
      </c>
      <c r="F49">
        <f>daten!J71</f>
        <v>0</v>
      </c>
      <c r="G49">
        <f>daten!K71</f>
        <v>0</v>
      </c>
      <c r="H49">
        <f>daten!L71</f>
        <v>2</v>
      </c>
      <c r="I49">
        <f>daten!M71</f>
        <v>2</v>
      </c>
      <c r="J49">
        <f>daten!N71</f>
        <v>0</v>
      </c>
      <c r="K49">
        <f>daten!O71</f>
        <v>2</v>
      </c>
      <c r="L49">
        <f>daten!P71</f>
        <v>1</v>
      </c>
      <c r="M49">
        <f>daten!Q71</f>
        <v>1</v>
      </c>
      <c r="N49">
        <f>daten!R71</f>
        <v>0</v>
      </c>
      <c r="O49">
        <f>daten!S71</f>
        <v>0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X49">
        <f>daten!AB71</f>
        <v>5</v>
      </c>
      <c r="Y49">
        <f>daten!AC71</f>
        <v>7</v>
      </c>
    </row>
    <row r="51" spans="1:25" x14ac:dyDescent="0.25">
      <c r="A51" t="str">
        <f>daten!E140</f>
        <v>vt_mittel f-a</v>
      </c>
      <c r="B51">
        <f>daten!F140</f>
        <v>0.42857142857142855</v>
      </c>
      <c r="C51">
        <f>daten!G140</f>
        <v>0</v>
      </c>
      <c r="D51">
        <f>daten!H140</f>
        <v>0.42857142857142855</v>
      </c>
      <c r="E51">
        <f>daten!I140</f>
        <v>0.14285714285714285</v>
      </c>
      <c r="F51">
        <f>daten!J140</f>
        <v>0</v>
      </c>
      <c r="G51">
        <f>daten!K140</f>
        <v>0</v>
      </c>
      <c r="H51">
        <f>daten!L140</f>
        <v>0</v>
      </c>
      <c r="I51">
        <f>daten!M140</f>
        <v>0</v>
      </c>
      <c r="J51">
        <f>daten!N140</f>
        <v>0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X51">
        <f>daten!AB140</f>
        <v>0.8571428571428571</v>
      </c>
      <c r="Y51">
        <f>daten!AC140</f>
        <v>0.14285714285714285</v>
      </c>
    </row>
    <row r="52" spans="1:25" x14ac:dyDescent="0.25">
      <c r="A52" t="str">
        <f>daten!E72</f>
        <v>nt_mittel f-a</v>
      </c>
      <c r="B52">
        <f>daten!F72</f>
        <v>0.14285714285714285</v>
      </c>
      <c r="C52">
        <f>daten!G72</f>
        <v>0.2857142857142857</v>
      </c>
      <c r="D52">
        <f>daten!H72</f>
        <v>0.14285714285714285</v>
      </c>
      <c r="E52">
        <f>daten!I72</f>
        <v>0</v>
      </c>
      <c r="F52">
        <f>daten!J72</f>
        <v>0</v>
      </c>
      <c r="G52">
        <f>daten!K72</f>
        <v>0</v>
      </c>
      <c r="H52">
        <f>daten!L72</f>
        <v>0.2857142857142857</v>
      </c>
      <c r="I52">
        <f>daten!M72</f>
        <v>0.2857142857142857</v>
      </c>
      <c r="J52">
        <f>daten!N72</f>
        <v>0</v>
      </c>
      <c r="K52">
        <f>daten!O72</f>
        <v>0.2857142857142857</v>
      </c>
      <c r="L52">
        <f>daten!P72</f>
        <v>0.14285714285714285</v>
      </c>
      <c r="M52">
        <f>daten!Q72</f>
        <v>0.14285714285714285</v>
      </c>
      <c r="N52">
        <f>daten!R72</f>
        <v>0</v>
      </c>
      <c r="O52">
        <f>daten!S72</f>
        <v>0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X52">
        <f>daten!AB72</f>
        <v>0.7142857142857143</v>
      </c>
      <c r="Y52">
        <f>daten!AC72</f>
        <v>1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23">B41</f>
        <v>ein Stoff</v>
      </c>
      <c r="C55" t="str">
        <f t="shared" ref="C55:U55" si="24">C41</f>
        <v>a substance/compound</v>
      </c>
      <c r="D55" t="str">
        <f t="shared" si="24"/>
        <v>beschleunigt Reaktion</v>
      </c>
      <c r="E55" t="str">
        <f t="shared" si="24"/>
        <v>accelerates chemical reaction</v>
      </c>
      <c r="F55" t="str">
        <f t="shared" si="24"/>
        <v>oder macht sie überhaupt erst möglich</v>
      </c>
      <c r="G55" t="str">
        <f t="shared" si="24"/>
        <v>or enables them in the first place</v>
      </c>
      <c r="H55" t="str">
        <f t="shared" si="24"/>
        <v>lichtaktiviert</v>
      </c>
      <c r="I55" t="str">
        <f t="shared" si="24"/>
        <v>activated by light</v>
      </c>
      <c r="J55" t="str">
        <f t="shared" si="24"/>
        <v>durch lichtabsorption von grundzustand in angeregten zustand angehoben</v>
      </c>
      <c r="K55" t="str">
        <f t="shared" si="24"/>
        <v>is elevated from the ground state in the excited state by light absorption</v>
      </c>
      <c r="L55" t="str">
        <f t="shared" si="24"/>
        <v>benötigt Licht bestimmter Wellenlänge</v>
      </c>
      <c r="M55" t="str">
        <f t="shared" si="24"/>
        <v>needs light of a specific wavelength</v>
      </c>
      <c r="N55">
        <f t="shared" si="24"/>
        <v>0</v>
      </c>
      <c r="O55">
        <f t="shared" si="24"/>
        <v>0</v>
      </c>
      <c r="P55">
        <f t="shared" si="24"/>
        <v>0</v>
      </c>
      <c r="Q55">
        <f t="shared" si="24"/>
        <v>0</v>
      </c>
      <c r="R55">
        <f t="shared" si="24"/>
        <v>0</v>
      </c>
      <c r="S55">
        <f t="shared" si="24"/>
        <v>0</v>
      </c>
      <c r="T55">
        <f t="shared" si="24"/>
        <v>0</v>
      </c>
      <c r="U55">
        <f t="shared" si="24"/>
        <v>0</v>
      </c>
      <c r="X55" t="str">
        <f t="shared" si="23"/>
        <v>Summe Deutsch</v>
      </c>
      <c r="Y55" t="str">
        <f t="shared" si="23"/>
        <v>Sum English</v>
      </c>
    </row>
    <row r="56" spans="1:25" x14ac:dyDescent="0.25">
      <c r="A56" t="str">
        <f>A51</f>
        <v>vt_mittel f-a</v>
      </c>
      <c r="B56">
        <f>B51/B$58</f>
        <v>0.42857142857142855</v>
      </c>
      <c r="C56">
        <f t="shared" ref="C56:U56" si="25">C51/C$58</f>
        <v>0</v>
      </c>
      <c r="D56">
        <f t="shared" si="25"/>
        <v>0.42857142857142855</v>
      </c>
      <c r="E56">
        <f t="shared" si="25"/>
        <v>0.14285714285714285</v>
      </c>
      <c r="F56">
        <f t="shared" si="25"/>
        <v>0</v>
      </c>
      <c r="G56">
        <f t="shared" si="25"/>
        <v>0</v>
      </c>
      <c r="H56">
        <f t="shared" si="25"/>
        <v>0</v>
      </c>
      <c r="I56">
        <f t="shared" si="25"/>
        <v>0</v>
      </c>
      <c r="J56">
        <f t="shared" si="25"/>
        <v>0</v>
      </c>
      <c r="K56">
        <f t="shared" si="25"/>
        <v>0</v>
      </c>
      <c r="L56">
        <f t="shared" si="25"/>
        <v>0</v>
      </c>
      <c r="M56">
        <f t="shared" si="25"/>
        <v>0</v>
      </c>
      <c r="N56" t="e">
        <f t="shared" si="25"/>
        <v>#DIV/0!</v>
      </c>
      <c r="O56" t="e">
        <f t="shared" si="25"/>
        <v>#DIV/0!</v>
      </c>
      <c r="P56" t="e">
        <f t="shared" si="25"/>
        <v>#DIV/0!</v>
      </c>
      <c r="Q56" t="e">
        <f t="shared" si="25"/>
        <v>#DIV/0!</v>
      </c>
      <c r="R56" t="e">
        <f t="shared" si="25"/>
        <v>#DIV/0!</v>
      </c>
      <c r="S56" t="e">
        <f t="shared" si="25"/>
        <v>#DIV/0!</v>
      </c>
      <c r="T56" t="e">
        <f t="shared" si="25"/>
        <v>#DIV/0!</v>
      </c>
      <c r="U56" t="e">
        <f t="shared" si="25"/>
        <v>#DIV/0!</v>
      </c>
      <c r="X56">
        <f t="shared" ref="X56:Y56" si="26">X51/X$58</f>
        <v>9.5238095238095233E-2</v>
      </c>
      <c r="Y56">
        <f t="shared" si="26"/>
        <v>1.5873015873015872E-2</v>
      </c>
    </row>
    <row r="57" spans="1:25" x14ac:dyDescent="0.25">
      <c r="A57" t="str">
        <f>A52</f>
        <v>nt_mittel f-a</v>
      </c>
      <c r="B57">
        <f>B52/B$58</f>
        <v>0.14285714285714285</v>
      </c>
      <c r="C57">
        <f t="shared" ref="C57:U57" si="27">C52/C$58</f>
        <v>0.2857142857142857</v>
      </c>
      <c r="D57">
        <f t="shared" si="27"/>
        <v>0.14285714285714285</v>
      </c>
      <c r="E57">
        <f t="shared" si="27"/>
        <v>0</v>
      </c>
      <c r="F57">
        <f t="shared" si="27"/>
        <v>0</v>
      </c>
      <c r="G57">
        <f t="shared" si="27"/>
        <v>0</v>
      </c>
      <c r="H57">
        <f t="shared" si="27"/>
        <v>0.2857142857142857</v>
      </c>
      <c r="I57">
        <f t="shared" si="27"/>
        <v>0.2857142857142857</v>
      </c>
      <c r="J57">
        <f t="shared" si="27"/>
        <v>0</v>
      </c>
      <c r="K57">
        <f t="shared" si="27"/>
        <v>7.1428571428571425E-2</v>
      </c>
      <c r="L57">
        <f t="shared" si="27"/>
        <v>0.14285714285714285</v>
      </c>
      <c r="M57">
        <f t="shared" si="27"/>
        <v>0.14285714285714285</v>
      </c>
      <c r="N57" t="e">
        <f t="shared" si="27"/>
        <v>#DIV/0!</v>
      </c>
      <c r="O57" t="e">
        <f t="shared" si="27"/>
        <v>#DIV/0!</v>
      </c>
      <c r="P57" t="e">
        <f t="shared" si="27"/>
        <v>#DIV/0!</v>
      </c>
      <c r="Q57" t="e">
        <f t="shared" si="27"/>
        <v>#DIV/0!</v>
      </c>
      <c r="R57" t="e">
        <f t="shared" si="27"/>
        <v>#DIV/0!</v>
      </c>
      <c r="S57" t="e">
        <f t="shared" si="27"/>
        <v>#DIV/0!</v>
      </c>
      <c r="T57" t="e">
        <f t="shared" si="27"/>
        <v>#DIV/0!</v>
      </c>
      <c r="U57" t="e">
        <f t="shared" si="27"/>
        <v>#DIV/0!</v>
      </c>
      <c r="X57">
        <f t="shared" ref="X57:Y57" si="28">X52/X$58</f>
        <v>7.9365079365079361E-2</v>
      </c>
      <c r="Y57">
        <f t="shared" si="28"/>
        <v>0.1111111111111111</v>
      </c>
    </row>
    <row r="58" spans="1:25" x14ac:dyDescent="0.25">
      <c r="A58" t="str">
        <f t="shared" ref="A58:Y58" si="29">A44</f>
        <v>Maxpunkte</v>
      </c>
      <c r="B58">
        <f t="shared" si="29"/>
        <v>1</v>
      </c>
      <c r="C58">
        <f t="shared" ref="C58:U58" si="30">C44</f>
        <v>1</v>
      </c>
      <c r="D58">
        <f t="shared" si="30"/>
        <v>1</v>
      </c>
      <c r="E58">
        <f t="shared" si="30"/>
        <v>1</v>
      </c>
      <c r="F58">
        <f t="shared" si="30"/>
        <v>1</v>
      </c>
      <c r="G58">
        <f t="shared" si="30"/>
        <v>1</v>
      </c>
      <c r="H58">
        <f t="shared" si="30"/>
        <v>1</v>
      </c>
      <c r="I58">
        <f t="shared" si="30"/>
        <v>1</v>
      </c>
      <c r="J58">
        <f t="shared" si="30"/>
        <v>4</v>
      </c>
      <c r="K58">
        <f t="shared" si="30"/>
        <v>4</v>
      </c>
      <c r="L58">
        <f t="shared" si="30"/>
        <v>1</v>
      </c>
      <c r="M58">
        <f t="shared" si="30"/>
        <v>1</v>
      </c>
      <c r="N58">
        <f t="shared" si="30"/>
        <v>0</v>
      </c>
      <c r="O58">
        <f t="shared" si="30"/>
        <v>0</v>
      </c>
      <c r="P58">
        <f t="shared" si="30"/>
        <v>0</v>
      </c>
      <c r="Q58">
        <f t="shared" si="30"/>
        <v>0</v>
      </c>
      <c r="R58">
        <f t="shared" si="30"/>
        <v>0</v>
      </c>
      <c r="S58">
        <f t="shared" si="30"/>
        <v>0</v>
      </c>
      <c r="T58">
        <f t="shared" si="30"/>
        <v>0</v>
      </c>
      <c r="U58">
        <f t="shared" si="30"/>
        <v>0</v>
      </c>
      <c r="X58">
        <f t="shared" si="29"/>
        <v>9</v>
      </c>
      <c r="Y58">
        <f t="shared" si="29"/>
        <v>9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63" t="s">
        <v>100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X61">
        <f>daten!AB135</f>
        <v>0</v>
      </c>
      <c r="Y61">
        <f>daten!AC135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X62">
        <f>daten!AB67</f>
        <v>0</v>
      </c>
      <c r="Y62">
        <f>daten!AC67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X64">
        <f>daten!AB136</f>
        <v>0</v>
      </c>
      <c r="Y64">
        <f>daten!AC136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X65">
        <f>daten!AB68</f>
        <v>0</v>
      </c>
      <c r="Y65">
        <f>daten!AC68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31">B55</f>
        <v>ein Stoff</v>
      </c>
      <c r="C68" t="str">
        <f t="shared" ref="C68:U68" si="32">C55</f>
        <v>a substance/compound</v>
      </c>
      <c r="D68" t="str">
        <f t="shared" si="32"/>
        <v>beschleunigt Reaktion</v>
      </c>
      <c r="E68" t="str">
        <f t="shared" si="32"/>
        <v>accelerates chemical reaction</v>
      </c>
      <c r="F68" t="str">
        <f t="shared" si="32"/>
        <v>oder macht sie überhaupt erst möglich</v>
      </c>
      <c r="G68" t="str">
        <f t="shared" si="32"/>
        <v>or enables them in the first place</v>
      </c>
      <c r="H68" t="str">
        <f t="shared" si="32"/>
        <v>lichtaktiviert</v>
      </c>
      <c r="I68" t="str">
        <f t="shared" si="32"/>
        <v>activated by light</v>
      </c>
      <c r="J68" t="str">
        <f t="shared" si="32"/>
        <v>durch lichtabsorption von grundzustand in angeregten zustand angehoben</v>
      </c>
      <c r="K68" t="str">
        <f t="shared" si="32"/>
        <v>is elevated from the ground state in the excited state by light absorption</v>
      </c>
      <c r="L68" t="str">
        <f t="shared" si="32"/>
        <v>benötigt Licht bestimmter Wellenlänge</v>
      </c>
      <c r="M68" t="str">
        <f t="shared" si="32"/>
        <v>needs light of a specific wavelength</v>
      </c>
      <c r="N68">
        <f t="shared" si="32"/>
        <v>0</v>
      </c>
      <c r="O68">
        <f t="shared" si="32"/>
        <v>0</v>
      </c>
      <c r="P68">
        <f t="shared" si="32"/>
        <v>0</v>
      </c>
      <c r="Q68">
        <f t="shared" si="32"/>
        <v>0</v>
      </c>
      <c r="R68">
        <f t="shared" si="32"/>
        <v>0</v>
      </c>
      <c r="S68">
        <f t="shared" si="32"/>
        <v>0</v>
      </c>
      <c r="T68">
        <f t="shared" si="32"/>
        <v>0</v>
      </c>
      <c r="U68">
        <f t="shared" si="32"/>
        <v>0</v>
      </c>
      <c r="X68" t="str">
        <f t="shared" si="31"/>
        <v>Summe Deutsch</v>
      </c>
      <c r="Y68" t="str">
        <f t="shared" si="31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33">C64/C$71</f>
        <v>0</v>
      </c>
      <c r="D69">
        <f t="shared" si="33"/>
        <v>0</v>
      </c>
      <c r="E69">
        <f t="shared" si="33"/>
        <v>0</v>
      </c>
      <c r="F69">
        <f t="shared" si="33"/>
        <v>0</v>
      </c>
      <c r="G69">
        <f t="shared" si="33"/>
        <v>0</v>
      </c>
      <c r="H69">
        <f t="shared" si="33"/>
        <v>0</v>
      </c>
      <c r="I69">
        <f t="shared" si="33"/>
        <v>0</v>
      </c>
      <c r="J69">
        <f t="shared" si="33"/>
        <v>0</v>
      </c>
      <c r="K69">
        <f t="shared" si="33"/>
        <v>0</v>
      </c>
      <c r="L69">
        <f t="shared" si="33"/>
        <v>0</v>
      </c>
      <c r="M69">
        <f t="shared" si="33"/>
        <v>0</v>
      </c>
      <c r="N69" t="e">
        <f t="shared" si="33"/>
        <v>#DIV/0!</v>
      </c>
      <c r="O69" t="e">
        <f t="shared" si="33"/>
        <v>#DIV/0!</v>
      </c>
      <c r="P69" t="e">
        <f t="shared" si="33"/>
        <v>#DIV/0!</v>
      </c>
      <c r="Q69" t="e">
        <f t="shared" si="33"/>
        <v>#DIV/0!</v>
      </c>
      <c r="R69" t="e">
        <f t="shared" si="33"/>
        <v>#DIV/0!</v>
      </c>
      <c r="S69" t="e">
        <f t="shared" si="33"/>
        <v>#DIV/0!</v>
      </c>
      <c r="T69" t="e">
        <f t="shared" si="33"/>
        <v>#DIV/0!</v>
      </c>
      <c r="U69" t="e">
        <f t="shared" si="33"/>
        <v>#DIV/0!</v>
      </c>
      <c r="X69">
        <f t="shared" ref="X69:Y69" si="34">X64/X$71</f>
        <v>0</v>
      </c>
      <c r="Y69">
        <f t="shared" si="34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35">C65/C$71</f>
        <v>0</v>
      </c>
      <c r="D70">
        <f t="shared" si="35"/>
        <v>0</v>
      </c>
      <c r="E70">
        <f t="shared" si="35"/>
        <v>0</v>
      </c>
      <c r="F70">
        <f t="shared" si="35"/>
        <v>0</v>
      </c>
      <c r="G70">
        <f t="shared" si="35"/>
        <v>0</v>
      </c>
      <c r="H70">
        <f t="shared" si="35"/>
        <v>0</v>
      </c>
      <c r="I70">
        <f t="shared" si="35"/>
        <v>0</v>
      </c>
      <c r="J70">
        <f t="shared" si="35"/>
        <v>0</v>
      </c>
      <c r="K70">
        <f t="shared" si="35"/>
        <v>0</v>
      </c>
      <c r="L70">
        <f t="shared" si="35"/>
        <v>0</v>
      </c>
      <c r="M70">
        <f t="shared" si="35"/>
        <v>0</v>
      </c>
      <c r="N70" t="e">
        <f t="shared" si="35"/>
        <v>#DIV/0!</v>
      </c>
      <c r="O70" t="e">
        <f t="shared" si="35"/>
        <v>#DIV/0!</v>
      </c>
      <c r="P70" t="e">
        <f t="shared" si="35"/>
        <v>#DIV/0!</v>
      </c>
      <c r="Q70" t="e">
        <f t="shared" si="35"/>
        <v>#DIV/0!</v>
      </c>
      <c r="R70" t="e">
        <f t="shared" si="35"/>
        <v>#DIV/0!</v>
      </c>
      <c r="S70" t="e">
        <f t="shared" si="35"/>
        <v>#DIV/0!</v>
      </c>
      <c r="T70" t="e">
        <f t="shared" si="35"/>
        <v>#DIV/0!</v>
      </c>
      <c r="U70" t="e">
        <f t="shared" si="35"/>
        <v>#DIV/0!</v>
      </c>
      <c r="X70">
        <f t="shared" ref="X70:Y70" si="36">X65/X$71</f>
        <v>0</v>
      </c>
      <c r="Y70">
        <f t="shared" si="36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37">C58</f>
        <v>1</v>
      </c>
      <c r="D71">
        <f t="shared" si="37"/>
        <v>1</v>
      </c>
      <c r="E71">
        <f t="shared" si="37"/>
        <v>1</v>
      </c>
      <c r="F71">
        <f t="shared" si="37"/>
        <v>1</v>
      </c>
      <c r="G71">
        <f t="shared" si="37"/>
        <v>1</v>
      </c>
      <c r="H71">
        <f t="shared" si="37"/>
        <v>1</v>
      </c>
      <c r="I71">
        <f t="shared" si="37"/>
        <v>1</v>
      </c>
      <c r="J71">
        <f t="shared" si="37"/>
        <v>4</v>
      </c>
      <c r="K71">
        <f t="shared" si="37"/>
        <v>4</v>
      </c>
      <c r="L71">
        <f t="shared" si="37"/>
        <v>1</v>
      </c>
      <c r="M71">
        <f t="shared" si="37"/>
        <v>1</v>
      </c>
      <c r="N71">
        <f t="shared" si="37"/>
        <v>0</v>
      </c>
      <c r="O71">
        <f t="shared" si="37"/>
        <v>0</v>
      </c>
      <c r="P71">
        <f t="shared" si="37"/>
        <v>0</v>
      </c>
      <c r="Q71">
        <f t="shared" si="37"/>
        <v>0</v>
      </c>
      <c r="R71">
        <f t="shared" si="37"/>
        <v>0</v>
      </c>
      <c r="S71">
        <f t="shared" si="37"/>
        <v>0</v>
      </c>
      <c r="T71">
        <f t="shared" si="37"/>
        <v>0</v>
      </c>
      <c r="U71">
        <f t="shared" si="37"/>
        <v>0</v>
      </c>
      <c r="X71">
        <f t="shared" ref="X71:Y71" si="38">X58</f>
        <v>9</v>
      </c>
      <c r="Y71">
        <f t="shared" si="38"/>
        <v>9</v>
      </c>
    </row>
    <row r="96" spans="27:27" x14ac:dyDescent="0.25">
      <c r="AA96" t="s">
        <v>109</v>
      </c>
    </row>
    <row r="97" spans="27:27" x14ac:dyDescent="0.25">
      <c r="AA97" t="s">
        <v>234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45" t="str">
        <f>daten!AL7</f>
        <v>nt</v>
      </c>
      <c r="B3" s="45" t="str">
        <f>daten!AM7</f>
        <v>nt</v>
      </c>
    </row>
    <row r="4" spans="1:9" x14ac:dyDescent="0.25">
      <c r="A4">
        <f>daten!AL8</f>
        <v>9</v>
      </c>
      <c r="B4">
        <f>daten!AM8</f>
        <v>9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46" t="s">
        <v>29</v>
      </c>
      <c r="G6" s="45" t="s">
        <v>30</v>
      </c>
      <c r="H6" s="46" t="s">
        <v>31</v>
      </c>
      <c r="I6" s="45" t="s">
        <v>32</v>
      </c>
    </row>
    <row r="7" spans="1:9" x14ac:dyDescent="0.25">
      <c r="A7">
        <f>daten!AL11</f>
        <v>0</v>
      </c>
      <c r="B7">
        <f>daten!AM11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daten!AL12</f>
        <v>0</v>
      </c>
      <c r="B8">
        <f>daten!AM12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daten!AL13</f>
        <v>0</v>
      </c>
      <c r="B9">
        <f>daten!AM13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daten!AL14</f>
        <v>0</v>
      </c>
      <c r="B10">
        <f>daten!AM14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daten!AL15</f>
        <v>2</v>
      </c>
      <c r="B11">
        <f>daten!AM15</f>
        <v>3</v>
      </c>
      <c r="F11">
        <f t="shared" si="0"/>
        <v>2</v>
      </c>
      <c r="G11">
        <f t="shared" si="1"/>
        <v>2</v>
      </c>
      <c r="H11">
        <f t="shared" si="2"/>
        <v>0</v>
      </c>
      <c r="I11">
        <f t="shared" si="3"/>
        <v>3</v>
      </c>
    </row>
    <row r="12" spans="1:9" x14ac:dyDescent="0.25">
      <c r="A12">
        <f>daten!AL16</f>
        <v>1</v>
      </c>
      <c r="B12">
        <f>daten!AM16</f>
        <v>0</v>
      </c>
      <c r="F12">
        <f t="shared" si="0"/>
        <v>0</v>
      </c>
      <c r="G12">
        <f t="shared" si="1"/>
        <v>1</v>
      </c>
      <c r="H12">
        <f t="shared" si="2"/>
        <v>0</v>
      </c>
      <c r="I12">
        <f t="shared" si="3"/>
        <v>0</v>
      </c>
    </row>
    <row r="13" spans="1:9" x14ac:dyDescent="0.25">
      <c r="A13">
        <f>daten!AL17</f>
        <v>2</v>
      </c>
      <c r="B13">
        <f>daten!AM17</f>
        <v>0</v>
      </c>
      <c r="F13">
        <f t="shared" si="0"/>
        <v>0</v>
      </c>
      <c r="G13">
        <f t="shared" si="1"/>
        <v>2</v>
      </c>
      <c r="H13">
        <f t="shared" si="2"/>
        <v>0</v>
      </c>
      <c r="I13">
        <f t="shared" si="3"/>
        <v>0</v>
      </c>
    </row>
    <row r="14" spans="1:9" x14ac:dyDescent="0.25">
      <c r="A14" t="str">
        <f>daten!AL18</f>
        <v>rausgenommen</v>
      </c>
      <c r="B14" t="str">
        <f>daten!AM18</f>
        <v>rausgenommen</v>
      </c>
      <c r="F14">
        <f t="shared" si="0"/>
        <v>0</v>
      </c>
      <c r="G14" t="str">
        <f t="shared" si="1"/>
        <v>rausgenommen</v>
      </c>
      <c r="H14">
        <f t="shared" si="2"/>
        <v>0</v>
      </c>
      <c r="I14" t="str">
        <f t="shared" si="3"/>
        <v>rausgenommen</v>
      </c>
    </row>
    <row r="15" spans="1:9" x14ac:dyDescent="0.25">
      <c r="A15" t="str">
        <f>daten!AL19</f>
        <v>rausgenommen</v>
      </c>
      <c r="B15" t="str">
        <f>daten!AM19</f>
        <v>rausgenommen</v>
      </c>
      <c r="F15">
        <f t="shared" si="0"/>
        <v>0</v>
      </c>
      <c r="G15" t="str">
        <f t="shared" si="1"/>
        <v>rausgenommen</v>
      </c>
      <c r="H15">
        <f t="shared" si="2"/>
        <v>0</v>
      </c>
      <c r="I15" t="str">
        <f t="shared" si="3"/>
        <v>rausgenommen</v>
      </c>
    </row>
    <row r="16" spans="1:9" x14ac:dyDescent="0.25">
      <c r="A16">
        <f>daten!AL20</f>
        <v>0</v>
      </c>
      <c r="B16">
        <f>daten!AM20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daten!AL21</f>
        <v>2</v>
      </c>
      <c r="B17">
        <f>daten!AM21</f>
        <v>3</v>
      </c>
      <c r="F17">
        <f t="shared" si="0"/>
        <v>0</v>
      </c>
      <c r="G17">
        <f t="shared" si="1"/>
        <v>2</v>
      </c>
      <c r="H17">
        <f t="shared" si="2"/>
        <v>0</v>
      </c>
      <c r="I17">
        <f t="shared" si="3"/>
        <v>3</v>
      </c>
    </row>
    <row r="18" spans="1:9" x14ac:dyDescent="0.25">
      <c r="A18">
        <f>daten!AL22</f>
        <v>0</v>
      </c>
      <c r="B18">
        <f>daten!AM22</f>
        <v>0</v>
      </c>
      <c r="F18">
        <f t="shared" si="0"/>
        <v>0</v>
      </c>
      <c r="G18">
        <f t="shared" si="1"/>
        <v>0</v>
      </c>
      <c r="H18">
        <f t="shared" si="2"/>
        <v>0</v>
      </c>
      <c r="I18">
        <f t="shared" si="3"/>
        <v>0</v>
      </c>
    </row>
    <row r="19" spans="1:9" x14ac:dyDescent="0.25">
      <c r="A19">
        <f>daten!AL23</f>
        <v>1</v>
      </c>
      <c r="B19">
        <f>daten!AM23</f>
        <v>2</v>
      </c>
      <c r="F19">
        <f t="shared" si="0"/>
        <v>0</v>
      </c>
      <c r="G19">
        <f t="shared" si="1"/>
        <v>1</v>
      </c>
      <c r="H19">
        <f t="shared" si="2"/>
        <v>0</v>
      </c>
      <c r="I19">
        <f t="shared" si="3"/>
        <v>2</v>
      </c>
    </row>
    <row r="20" spans="1:9" x14ac:dyDescent="0.25">
      <c r="A20">
        <f>daten!AL24</f>
        <v>0</v>
      </c>
      <c r="B20">
        <f>daten!AM24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daten!AL25</f>
        <v>0</v>
      </c>
      <c r="B21">
        <f>daten!AM25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daten!AL26</f>
        <v>0</v>
      </c>
      <c r="B22">
        <f>daten!AM26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daten!AL27</f>
        <v>3</v>
      </c>
      <c r="B23">
        <f>daten!AM27</f>
        <v>2</v>
      </c>
      <c r="F23">
        <f t="shared" si="0"/>
        <v>0</v>
      </c>
      <c r="G23">
        <f t="shared" si="1"/>
        <v>3</v>
      </c>
      <c r="H23">
        <f t="shared" si="2"/>
        <v>0</v>
      </c>
      <c r="I23">
        <f t="shared" si="3"/>
        <v>2</v>
      </c>
    </row>
    <row r="24" spans="1:9" x14ac:dyDescent="0.25">
      <c r="A24">
        <f>daten!AL28</f>
        <v>0</v>
      </c>
      <c r="B24">
        <f>daten!AM28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daten!AL29</f>
        <v>3</v>
      </c>
      <c r="B25">
        <f>daten!AM29</f>
        <v>3</v>
      </c>
      <c r="F25">
        <f t="shared" si="0"/>
        <v>0</v>
      </c>
      <c r="G25">
        <f t="shared" si="1"/>
        <v>3</v>
      </c>
      <c r="H25">
        <f t="shared" si="2"/>
        <v>0</v>
      </c>
      <c r="I25">
        <f t="shared" si="3"/>
        <v>3</v>
      </c>
    </row>
    <row r="26" spans="1:9" x14ac:dyDescent="0.25">
      <c r="A26">
        <f>daten!AL30</f>
        <v>2</v>
      </c>
      <c r="B26">
        <f>daten!AM30</f>
        <v>2</v>
      </c>
      <c r="F26">
        <f t="shared" si="0"/>
        <v>0</v>
      </c>
      <c r="G26">
        <f t="shared" si="1"/>
        <v>2</v>
      </c>
      <c r="H26">
        <f t="shared" si="2"/>
        <v>0</v>
      </c>
      <c r="I26">
        <f t="shared" si="3"/>
        <v>2</v>
      </c>
    </row>
    <row r="27" spans="1:9" x14ac:dyDescent="0.25">
      <c r="A27">
        <f>daten!AL31</f>
        <v>0</v>
      </c>
      <c r="B27">
        <f>daten!AM31</f>
        <v>0</v>
      </c>
    </row>
    <row r="28" spans="1:9" x14ac:dyDescent="0.25">
      <c r="A28">
        <f>daten!AL32</f>
        <v>0</v>
      </c>
      <c r="B28">
        <f>daten!AM32</f>
        <v>0</v>
      </c>
    </row>
    <row r="29" spans="1:9" x14ac:dyDescent="0.25">
      <c r="A29">
        <f>daten!AL33</f>
        <v>0</v>
      </c>
      <c r="B29">
        <f>daten!AM33</f>
        <v>0</v>
      </c>
    </row>
    <row r="30" spans="1:9" x14ac:dyDescent="0.25">
      <c r="A30">
        <f>daten!AL34</f>
        <v>0</v>
      </c>
      <c r="B30">
        <f>daten!AM34</f>
        <v>1</v>
      </c>
    </row>
    <row r="31" spans="1:9" x14ac:dyDescent="0.25">
      <c r="A31">
        <f>daten!AL35</f>
        <v>0</v>
      </c>
      <c r="B31">
        <f>daten!AM35</f>
        <v>0</v>
      </c>
    </row>
    <row r="32" spans="1:9" x14ac:dyDescent="0.25">
      <c r="A32">
        <f>daten!AL36</f>
        <v>0</v>
      </c>
      <c r="B32">
        <f>daten!AM36</f>
        <v>0</v>
      </c>
    </row>
    <row r="33" spans="1:2" x14ac:dyDescent="0.25">
      <c r="A33">
        <f>daten!AL37</f>
        <v>0</v>
      </c>
      <c r="B33">
        <f>daten!AM37</f>
        <v>0</v>
      </c>
    </row>
    <row r="34" spans="1:2" x14ac:dyDescent="0.25">
      <c r="A34">
        <f>daten!AL38</f>
        <v>2</v>
      </c>
      <c r="B34">
        <f>daten!AM38</f>
        <v>3</v>
      </c>
    </row>
    <row r="35" spans="1:2" x14ac:dyDescent="0.25">
      <c r="A35">
        <f>daten!AL39</f>
        <v>0</v>
      </c>
      <c r="B35">
        <f>daten!AM39</f>
        <v>0</v>
      </c>
    </row>
    <row r="36" spans="1:2" x14ac:dyDescent="0.25">
      <c r="A36">
        <f>daten!AL40</f>
        <v>3</v>
      </c>
      <c r="B36">
        <f>daten!AM40</f>
        <v>3</v>
      </c>
    </row>
    <row r="37" spans="1:2" x14ac:dyDescent="0.25">
      <c r="A37">
        <f>daten!AL41</f>
        <v>0</v>
      </c>
      <c r="B37">
        <f>daten!AM41</f>
        <v>0</v>
      </c>
    </row>
    <row r="38" spans="1:2" x14ac:dyDescent="0.25">
      <c r="A38">
        <f>daten!AL42</f>
        <v>3</v>
      </c>
      <c r="B38">
        <f>daten!AM42</f>
        <v>5</v>
      </c>
    </row>
    <row r="39" spans="1:2" x14ac:dyDescent="0.25">
      <c r="A39">
        <f>daten!AL43</f>
        <v>0</v>
      </c>
      <c r="B39">
        <f>daten!AM43</f>
        <v>0</v>
      </c>
    </row>
    <row r="40" spans="1:2" x14ac:dyDescent="0.25">
      <c r="A40">
        <f>daten!AL44</f>
        <v>0</v>
      </c>
      <c r="B40">
        <f>daten!AM44</f>
        <v>1</v>
      </c>
    </row>
    <row r="41" spans="1:2" x14ac:dyDescent="0.25">
      <c r="A41">
        <f>daten!AL45</f>
        <v>1</v>
      </c>
      <c r="B41">
        <f>daten!AM45</f>
        <v>1</v>
      </c>
    </row>
    <row r="42" spans="1:2" x14ac:dyDescent="0.25">
      <c r="A42">
        <f>daten!AL46</f>
        <v>2</v>
      </c>
      <c r="B42">
        <f>daten!AM46</f>
        <v>1</v>
      </c>
    </row>
    <row r="43" spans="1:2" x14ac:dyDescent="0.25">
      <c r="A43">
        <f>daten!AL47</f>
        <v>0</v>
      </c>
      <c r="B43">
        <f>daten!AM47</f>
        <v>0</v>
      </c>
    </row>
    <row r="44" spans="1:2" x14ac:dyDescent="0.25">
      <c r="A44">
        <f>daten!AL48</f>
        <v>0</v>
      </c>
      <c r="B44">
        <f>daten!AM48</f>
        <v>0</v>
      </c>
    </row>
    <row r="45" spans="1:2" x14ac:dyDescent="0.25">
      <c r="A45">
        <f>daten!AL49</f>
        <v>0</v>
      </c>
      <c r="B45">
        <f>daten!AM49</f>
        <v>0</v>
      </c>
    </row>
    <row r="46" spans="1:2" x14ac:dyDescent="0.25">
      <c r="A46">
        <f>daten!AL50</f>
        <v>1</v>
      </c>
      <c r="B46">
        <f>daten!AM50</f>
        <v>1</v>
      </c>
    </row>
    <row r="47" spans="1:2" x14ac:dyDescent="0.25">
      <c r="A47">
        <f>daten!AL51</f>
        <v>0</v>
      </c>
      <c r="B47">
        <f>daten!AM51</f>
        <v>0</v>
      </c>
    </row>
    <row r="48" spans="1:2" x14ac:dyDescent="0.25">
      <c r="A48">
        <f>daten!AL52</f>
        <v>1</v>
      </c>
      <c r="B48">
        <f>daten!AM52</f>
        <v>3</v>
      </c>
    </row>
    <row r="49" spans="1:2" x14ac:dyDescent="0.25">
      <c r="A49">
        <f>daten!AL53</f>
        <v>0</v>
      </c>
      <c r="B49">
        <f>daten!AM53</f>
        <v>0</v>
      </c>
    </row>
    <row r="50" spans="1:2" x14ac:dyDescent="0.25">
      <c r="A50">
        <f>daten!AL54</f>
        <v>2</v>
      </c>
      <c r="B50">
        <f>daten!AM54</f>
        <v>3</v>
      </c>
    </row>
    <row r="51" spans="1:2" x14ac:dyDescent="0.25">
      <c r="A51">
        <f>daten!AL55</f>
        <v>0</v>
      </c>
      <c r="B51">
        <f>daten!AM55</f>
        <v>0</v>
      </c>
    </row>
    <row r="52" spans="1:2" x14ac:dyDescent="0.25">
      <c r="A52">
        <f>daten!AL56</f>
        <v>0</v>
      </c>
      <c r="B52">
        <f>daten!AM56</f>
        <v>0</v>
      </c>
    </row>
    <row r="53" spans="1:2" x14ac:dyDescent="0.25">
      <c r="A53">
        <f>daten!AL57</f>
        <v>1</v>
      </c>
      <c r="B53">
        <f>daten!AM57</f>
        <v>1</v>
      </c>
    </row>
    <row r="54" spans="1:2" x14ac:dyDescent="0.25">
      <c r="A54">
        <f>daten!AL58</f>
        <v>2</v>
      </c>
      <c r="B54">
        <f>daten!AM58</f>
        <v>1</v>
      </c>
    </row>
    <row r="55" spans="1:2" x14ac:dyDescent="0.25">
      <c r="A55">
        <f>daten!AL59</f>
        <v>0</v>
      </c>
      <c r="B55">
        <f>daten!AM59</f>
        <v>0</v>
      </c>
    </row>
    <row r="56" spans="1:2" x14ac:dyDescent="0.25">
      <c r="A56">
        <f>daten!AL60</f>
        <v>1</v>
      </c>
      <c r="B56">
        <f>daten!AM60</f>
        <v>1</v>
      </c>
    </row>
    <row r="57" spans="1:2" x14ac:dyDescent="0.25">
      <c r="A57">
        <f>daten!AL61</f>
        <v>0</v>
      </c>
      <c r="B57">
        <f>daten!AM61</f>
        <v>0</v>
      </c>
    </row>
    <row r="58" spans="1:2" x14ac:dyDescent="0.25">
      <c r="A58">
        <f>daten!AL62</f>
        <v>2</v>
      </c>
      <c r="B58">
        <f>daten!AM62</f>
        <v>2</v>
      </c>
    </row>
    <row r="62" spans="1:2" x14ac:dyDescent="0.25">
      <c r="A62" s="46" t="str">
        <f>daten!AL75</f>
        <v>vt</v>
      </c>
      <c r="B62" s="46" t="str">
        <f>daten!AM75</f>
        <v>vt</v>
      </c>
    </row>
    <row r="63" spans="1:2" x14ac:dyDescent="0.25">
      <c r="A63">
        <f>daten!AL76</f>
        <v>9</v>
      </c>
      <c r="B63">
        <f>daten!AM76</f>
        <v>9</v>
      </c>
    </row>
    <row r="64" spans="1:2" x14ac:dyDescent="0.25">
      <c r="A64" t="str">
        <f>daten!AL77</f>
        <v>Summe D</v>
      </c>
      <c r="B64" t="str">
        <f>daten!AM77</f>
        <v>Summe E</v>
      </c>
    </row>
    <row r="65" spans="1:2" x14ac:dyDescent="0.25">
      <c r="A65" t="str">
        <f>daten!AL78</f>
        <v>D</v>
      </c>
      <c r="B65" t="str">
        <f>daten!AM78</f>
        <v>E</v>
      </c>
    </row>
    <row r="66" spans="1:2" x14ac:dyDescent="0.25">
      <c r="A66">
        <f>daten!AL79</f>
        <v>0</v>
      </c>
      <c r="B66">
        <f>daten!AM79</f>
        <v>0</v>
      </c>
    </row>
    <row r="67" spans="1:2" x14ac:dyDescent="0.25">
      <c r="A67">
        <f>daten!AL80</f>
        <v>0</v>
      </c>
      <c r="B67">
        <f>daten!AM80</f>
        <v>0</v>
      </c>
    </row>
    <row r="68" spans="1:2" x14ac:dyDescent="0.25">
      <c r="A68">
        <f>daten!AL81</f>
        <v>0</v>
      </c>
      <c r="B68">
        <f>daten!AM81</f>
        <v>0</v>
      </c>
    </row>
    <row r="69" spans="1:2" x14ac:dyDescent="0.25">
      <c r="A69">
        <f>daten!AL82</f>
        <v>0</v>
      </c>
      <c r="B69">
        <f>daten!AM82</f>
        <v>0</v>
      </c>
    </row>
    <row r="70" spans="1:2" x14ac:dyDescent="0.25">
      <c r="A70">
        <f>daten!AL83</f>
        <v>2</v>
      </c>
      <c r="B70">
        <f>daten!AM83</f>
        <v>0</v>
      </c>
    </row>
    <row r="71" spans="1:2" x14ac:dyDescent="0.25">
      <c r="A71">
        <f>daten!AL84</f>
        <v>0</v>
      </c>
      <c r="B71">
        <f>daten!AM84</f>
        <v>0</v>
      </c>
    </row>
    <row r="72" spans="1:2" x14ac:dyDescent="0.25">
      <c r="A72">
        <f>daten!AL85</f>
        <v>0</v>
      </c>
      <c r="B72">
        <f>daten!AM85</f>
        <v>0</v>
      </c>
    </row>
    <row r="73" spans="1:2" x14ac:dyDescent="0.25">
      <c r="A73">
        <f>daten!AL86</f>
        <v>0</v>
      </c>
      <c r="B73">
        <f>daten!AM86</f>
        <v>0</v>
      </c>
    </row>
    <row r="74" spans="1:2" x14ac:dyDescent="0.25">
      <c r="A74">
        <f>daten!AL87</f>
        <v>0</v>
      </c>
      <c r="B74">
        <f>daten!AM87</f>
        <v>0</v>
      </c>
    </row>
    <row r="75" spans="1:2" x14ac:dyDescent="0.25">
      <c r="A75">
        <f>daten!AL88</f>
        <v>0</v>
      </c>
      <c r="B75">
        <f>daten!AM88</f>
        <v>0</v>
      </c>
    </row>
    <row r="76" spans="1:2" x14ac:dyDescent="0.25">
      <c r="A76">
        <f>daten!AL89</f>
        <v>0</v>
      </c>
      <c r="B76">
        <f>daten!AM89</f>
        <v>0</v>
      </c>
    </row>
    <row r="77" spans="1:2" x14ac:dyDescent="0.25">
      <c r="A77">
        <f>daten!AL90</f>
        <v>0</v>
      </c>
      <c r="B77">
        <f>daten!AM90</f>
        <v>0</v>
      </c>
    </row>
    <row r="78" spans="1:2" x14ac:dyDescent="0.25">
      <c r="A78">
        <f>daten!AL91</f>
        <v>0</v>
      </c>
      <c r="B78">
        <f>daten!AM91</f>
        <v>0</v>
      </c>
    </row>
    <row r="79" spans="1:2" x14ac:dyDescent="0.25">
      <c r="A79">
        <f>daten!AL92</f>
        <v>0</v>
      </c>
      <c r="B79">
        <f>daten!AM92</f>
        <v>0</v>
      </c>
    </row>
    <row r="80" spans="1:2" x14ac:dyDescent="0.25">
      <c r="A80">
        <f>daten!AL93</f>
        <v>0</v>
      </c>
      <c r="B80">
        <f>daten!AM93</f>
        <v>0</v>
      </c>
    </row>
    <row r="81" spans="1:2" x14ac:dyDescent="0.25">
      <c r="A81">
        <f>daten!AL94</f>
        <v>0</v>
      </c>
      <c r="B81">
        <f>daten!AM94</f>
        <v>0</v>
      </c>
    </row>
    <row r="82" spans="1:2" x14ac:dyDescent="0.25">
      <c r="A82">
        <f>daten!AL95</f>
        <v>0</v>
      </c>
      <c r="B82">
        <f>daten!AM95</f>
        <v>0</v>
      </c>
    </row>
    <row r="83" spans="1:2" x14ac:dyDescent="0.25">
      <c r="A83">
        <f>daten!AL96</f>
        <v>0</v>
      </c>
      <c r="B83">
        <f>daten!AM96</f>
        <v>0</v>
      </c>
    </row>
    <row r="84" spans="1:2" x14ac:dyDescent="0.25">
      <c r="A84">
        <f>daten!AL97</f>
        <v>0</v>
      </c>
      <c r="B84">
        <f>daten!AM97</f>
        <v>0</v>
      </c>
    </row>
    <row r="85" spans="1:2" x14ac:dyDescent="0.25">
      <c r="A85">
        <f>daten!AL98</f>
        <v>0</v>
      </c>
      <c r="B85">
        <f>daten!AM98</f>
        <v>0</v>
      </c>
    </row>
    <row r="86" spans="1:2" x14ac:dyDescent="0.25">
      <c r="A86">
        <f>daten!AL99</f>
        <v>0</v>
      </c>
      <c r="B86">
        <f>daten!AM99</f>
        <v>0</v>
      </c>
    </row>
    <row r="87" spans="1:2" x14ac:dyDescent="0.25">
      <c r="A87">
        <f>daten!AL100</f>
        <v>0</v>
      </c>
      <c r="B87">
        <f>daten!AM100</f>
        <v>0</v>
      </c>
    </row>
    <row r="88" spans="1:2" x14ac:dyDescent="0.25">
      <c r="A88">
        <f>daten!AL101</f>
        <v>2</v>
      </c>
      <c r="B88">
        <f>daten!AM101</f>
        <v>0</v>
      </c>
    </row>
    <row r="89" spans="1:2" x14ac:dyDescent="0.25">
      <c r="A89">
        <f>daten!AL102</f>
        <v>0</v>
      </c>
      <c r="B89">
        <f>daten!AM102</f>
        <v>0</v>
      </c>
    </row>
    <row r="90" spans="1:2" x14ac:dyDescent="0.25">
      <c r="A90">
        <f>daten!AL103</f>
        <v>0</v>
      </c>
      <c r="B90">
        <f>daten!AM103</f>
        <v>0</v>
      </c>
    </row>
    <row r="91" spans="1:2" x14ac:dyDescent="0.25">
      <c r="A91">
        <f>daten!AL104</f>
        <v>0</v>
      </c>
      <c r="B91">
        <f>daten!AM104</f>
        <v>0</v>
      </c>
    </row>
    <row r="92" spans="1:2" x14ac:dyDescent="0.25">
      <c r="A92">
        <f>daten!AL105</f>
        <v>0</v>
      </c>
      <c r="B92">
        <f>daten!AM105</f>
        <v>0</v>
      </c>
    </row>
    <row r="93" spans="1:2" x14ac:dyDescent="0.25">
      <c r="A93">
        <f>daten!AL106</f>
        <v>0</v>
      </c>
      <c r="B93">
        <f>daten!AM106</f>
        <v>0</v>
      </c>
    </row>
    <row r="94" spans="1:2" x14ac:dyDescent="0.25">
      <c r="A94">
        <f>daten!AL107</f>
        <v>0</v>
      </c>
      <c r="B94">
        <f>daten!AM107</f>
        <v>0</v>
      </c>
    </row>
    <row r="95" spans="1:2" x14ac:dyDescent="0.25">
      <c r="A95">
        <f>daten!AL108</f>
        <v>0</v>
      </c>
      <c r="B95">
        <f>daten!AM108</f>
        <v>0</v>
      </c>
    </row>
    <row r="96" spans="1:2" x14ac:dyDescent="0.25">
      <c r="A96">
        <f>daten!AL109</f>
        <v>0</v>
      </c>
      <c r="B96">
        <f>daten!AM109</f>
        <v>0</v>
      </c>
    </row>
    <row r="97" spans="1:2" x14ac:dyDescent="0.25">
      <c r="A97">
        <f>daten!AL110</f>
        <v>0</v>
      </c>
      <c r="B97">
        <f>daten!AM110</f>
        <v>0</v>
      </c>
    </row>
    <row r="98" spans="1:2" x14ac:dyDescent="0.25">
      <c r="A98">
        <f>daten!AL111</f>
        <v>0</v>
      </c>
      <c r="B98">
        <f>daten!AM111</f>
        <v>0</v>
      </c>
    </row>
    <row r="99" spans="1:2" x14ac:dyDescent="0.25">
      <c r="A99">
        <f>daten!AL112</f>
        <v>0</v>
      </c>
      <c r="B99">
        <f>daten!AM112</f>
        <v>0</v>
      </c>
    </row>
    <row r="100" spans="1:2" x14ac:dyDescent="0.25">
      <c r="A100">
        <f>daten!AL113</f>
        <v>2</v>
      </c>
      <c r="B100">
        <f>daten!AM113</f>
        <v>2</v>
      </c>
    </row>
    <row r="101" spans="1:2" x14ac:dyDescent="0.25">
      <c r="A101">
        <f>daten!AL114</f>
        <v>0</v>
      </c>
      <c r="B101">
        <f>daten!AM114</f>
        <v>0</v>
      </c>
    </row>
    <row r="102" spans="1:2" x14ac:dyDescent="0.25">
      <c r="A102">
        <f>daten!AL115</f>
        <v>0</v>
      </c>
      <c r="B102">
        <f>daten!AM115</f>
        <v>0</v>
      </c>
    </row>
    <row r="103" spans="1:2" x14ac:dyDescent="0.25">
      <c r="A103">
        <f>daten!AL116</f>
        <v>0</v>
      </c>
      <c r="B103">
        <f>daten!AM116</f>
        <v>0</v>
      </c>
    </row>
    <row r="104" spans="1:2" x14ac:dyDescent="0.25">
      <c r="A104">
        <f>daten!AL117</f>
        <v>0</v>
      </c>
      <c r="B104">
        <f>daten!AM117</f>
        <v>0</v>
      </c>
    </row>
    <row r="105" spans="1:2" x14ac:dyDescent="0.25">
      <c r="A105">
        <f>daten!AL118</f>
        <v>2</v>
      </c>
      <c r="B105">
        <f>daten!AM118</f>
        <v>1</v>
      </c>
    </row>
    <row r="106" spans="1:2" x14ac:dyDescent="0.25">
      <c r="A106">
        <f>daten!AL119</f>
        <v>0</v>
      </c>
      <c r="B106">
        <f>daten!AM119</f>
        <v>0</v>
      </c>
    </row>
    <row r="107" spans="1:2" x14ac:dyDescent="0.25">
      <c r="A107">
        <f>daten!AL120</f>
        <v>0</v>
      </c>
      <c r="B107">
        <f>daten!AM120</f>
        <v>0</v>
      </c>
    </row>
    <row r="108" spans="1:2" x14ac:dyDescent="0.25">
      <c r="A108">
        <f>daten!AL121</f>
        <v>0</v>
      </c>
      <c r="B108">
        <f>daten!AM121</f>
        <v>0</v>
      </c>
    </row>
    <row r="109" spans="1:2" x14ac:dyDescent="0.25">
      <c r="A109">
        <f>daten!AL122</f>
        <v>0</v>
      </c>
      <c r="B109">
        <f>daten!AM122</f>
        <v>0</v>
      </c>
    </row>
    <row r="110" spans="1:2" x14ac:dyDescent="0.25">
      <c r="A110">
        <f>daten!AL123</f>
        <v>0</v>
      </c>
      <c r="B110">
        <f>daten!AM123</f>
        <v>0</v>
      </c>
    </row>
    <row r="111" spans="1:2" x14ac:dyDescent="0.25">
      <c r="A111">
        <f>daten!AL124</f>
        <v>0</v>
      </c>
      <c r="B111">
        <f>daten!AM124</f>
        <v>0</v>
      </c>
    </row>
    <row r="112" spans="1:2" x14ac:dyDescent="0.25">
      <c r="A112">
        <f>daten!AL125</f>
        <v>2</v>
      </c>
      <c r="B112">
        <f>daten!AM125</f>
        <v>0</v>
      </c>
    </row>
    <row r="113" spans="1:2" x14ac:dyDescent="0.25">
      <c r="A113">
        <f>daten!AL126</f>
        <v>0</v>
      </c>
      <c r="B113">
        <f>daten!AM126</f>
        <v>0</v>
      </c>
    </row>
    <row r="114" spans="1:2" x14ac:dyDescent="0.25">
      <c r="A114">
        <f>daten!AL127</f>
        <v>0</v>
      </c>
      <c r="B114">
        <f>daten!AM127</f>
        <v>0</v>
      </c>
    </row>
    <row r="115" spans="1:2" x14ac:dyDescent="0.25">
      <c r="A115">
        <f>daten!AL128</f>
        <v>0</v>
      </c>
      <c r="B115">
        <f>daten!AM128</f>
        <v>0</v>
      </c>
    </row>
    <row r="116" spans="1:2" x14ac:dyDescent="0.25">
      <c r="A116">
        <f>daten!AL129</f>
        <v>0</v>
      </c>
      <c r="B116">
        <f>daten!AM129</f>
        <v>0</v>
      </c>
    </row>
    <row r="117" spans="1:2" x14ac:dyDescent="0.25">
      <c r="A117">
        <f>daten!AL130</f>
        <v>2</v>
      </c>
      <c r="B117">
        <f>daten!AM130</f>
        <v>1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2022-04-18T19:33:45Z</dcterms:modified>
</cp:coreProperties>
</file>